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\\Filesserver\Formacion\2025_Impulsa_Startup\Manifestación_Interes_2025\"/>
    </mc:Choice>
  </mc:AlternateContent>
  <xr:revisionPtr revIDLastSave="0" documentId="13_ncr:1_{C6C9B019-2CF5-46E8-A3BC-664D1EA4143A}" xr6:coauthVersionLast="47" xr6:coauthVersionMax="47" xr10:uidLastSave="{00000000-0000-0000-0000-000000000000}"/>
  <workbookProtection workbookAlgorithmName="SHA-512" workbookHashValue="vCYAoxw7rpRReKWVRNZzNygzbPh10dySuiAEF05dvhQx23Nf2Bgc6+OthAaKghRxSqbC3xjc1Se0KfzCm5Zf7Q==" workbookSaltValue="cZ7PdkOyO3vGg56tEg2NXw==" workbookSpinCount="100000" lockStructure="1"/>
  <bookViews>
    <workbookView xWindow="-108" yWindow="-108" windowWidth="30936" windowHeight="16776" xr2:uid="{4C4E806A-C19B-40A4-94D1-B4D24406DF2F}"/>
  </bookViews>
  <sheets>
    <sheet name="Impulsa_Startup" sheetId="1" r:id="rId1"/>
    <sheet name="Hoja1" sheetId="4" state="hidden" r:id="rId2"/>
  </sheets>
  <definedNames>
    <definedName name="_xlnm.Print_Area" localSheetId="0">Impulsa_Startup!$A$1:$H$8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C3" i="1"/>
  <c r="D3" i="1" s="1"/>
  <c r="C6" i="1"/>
  <c r="C7" i="1" s="1"/>
  <c r="D36" i="4"/>
  <c r="D37" i="4"/>
  <c r="D38" i="4"/>
  <c r="C36" i="4"/>
  <c r="C37" i="4"/>
  <c r="C38" i="4"/>
  <c r="B36" i="4"/>
  <c r="B37" i="4"/>
  <c r="B38" i="4"/>
  <c r="D29" i="4"/>
  <c r="D30" i="4"/>
  <c r="D31" i="4"/>
  <c r="C29" i="4"/>
  <c r="C30" i="4"/>
  <c r="C31" i="4"/>
  <c r="B29" i="4"/>
  <c r="B30" i="4"/>
  <c r="B31" i="4"/>
  <c r="C4" i="1"/>
  <c r="B40" i="4"/>
  <c r="C39" i="4"/>
  <c r="D39" i="4" s="1"/>
  <c r="B33" i="4"/>
  <c r="C33" i="4" s="1"/>
  <c r="C32" i="4"/>
  <c r="D32" i="4" s="1"/>
  <c r="D33" i="4" l="1"/>
  <c r="C40" i="4"/>
  <c r="D40" i="4" s="1"/>
  <c r="D6" i="1" l="1"/>
  <c r="E6" i="1" s="1"/>
  <c r="D7" i="1" l="1"/>
  <c r="E7" i="1" s="1"/>
  <c r="C5" i="1"/>
  <c r="C8" i="1" s="1"/>
  <c r="D4" i="1" l="1"/>
  <c r="E4" i="1" s="1"/>
  <c r="E3" i="1"/>
  <c r="E5" i="1" l="1"/>
  <c r="E8" i="1" s="1"/>
  <c r="D5" i="1"/>
  <c r="D8" i="1" s="1"/>
</calcChain>
</file>

<file path=xl/sharedStrings.xml><?xml version="1.0" encoding="utf-8"?>
<sst xmlns="http://schemas.openxmlformats.org/spreadsheetml/2006/main" count="40" uniqueCount="38">
  <si>
    <t>Coste Total</t>
  </si>
  <si>
    <t>FSE (69,64%)</t>
  </si>
  <si>
    <t>CCT (30,36%)</t>
  </si>
  <si>
    <t>Indicadores</t>
  </si>
  <si>
    <t>Total Fase 1</t>
  </si>
  <si>
    <t>Total Fase 2</t>
  </si>
  <si>
    <t>Fase 1 - Crea y Crece (Gabinete)</t>
  </si>
  <si>
    <t>Fase 1 - Crea y Crece (Formación)</t>
  </si>
  <si>
    <t>Fase 2 - Despega (Gabinete)</t>
  </si>
  <si>
    <t>Murcia</t>
  </si>
  <si>
    <t>Madrid</t>
  </si>
  <si>
    <t>Galicia</t>
  </si>
  <si>
    <t>Extremadura</t>
  </si>
  <si>
    <t>Ceuta</t>
  </si>
  <si>
    <t>Cataluña</t>
  </si>
  <si>
    <t>Cantabria</t>
  </si>
  <si>
    <t>Canarias</t>
  </si>
  <si>
    <t>Baleares</t>
  </si>
  <si>
    <t>Aragón</t>
  </si>
  <si>
    <t>Asturias</t>
  </si>
  <si>
    <t>Andalucía</t>
  </si>
  <si>
    <t>CCAA</t>
  </si>
  <si>
    <t>Cofinanciación Nacional (30,36%)</t>
  </si>
  <si>
    <t>Cofinanciación FSE+ (69,64%)</t>
  </si>
  <si>
    <t>Presupuesto Máximo Elegible</t>
  </si>
  <si>
    <t>Presupuesto Fase 2
Proyectos</t>
  </si>
  <si>
    <t>Importe Total Gabinete</t>
  </si>
  <si>
    <t>Presupuesto Fase 1
Emprendedores</t>
  </si>
  <si>
    <t>Castilla_La_Mancha</t>
  </si>
  <si>
    <t>Castilla_y_León</t>
  </si>
  <si>
    <t>Comunidad_Valenciana</t>
  </si>
  <si>
    <t>La_Rioja</t>
  </si>
  <si>
    <t>Navarra</t>
  </si>
  <si>
    <t>País_Vasco</t>
  </si>
  <si>
    <t>Seleccionar CCAA</t>
  </si>
  <si>
    <t>CALCULADORA PRESUPUESTO IMPULSA STARTUP</t>
  </si>
  <si>
    <t>IMPULSA STARTUP 2025</t>
  </si>
  <si>
    <t>TOTAL PROGRAMA IMPULSA STARTUP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</si>
</sst>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9"/>
      <color rgb="FF000000"/>
      <name val="Aptos Narrow"/>
      <family val="2"/>
      <scheme val="minor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0">
    <xf numFmtId="0" fontId="0" fillId="0" borderId="0" xfId="0"/>
    <xf numFmtId="8" fontId="6" fillId="6" borderId="2" xfId="0" applyNumberFormat="1" applyFont="1" applyFill="1" applyBorder="1" applyAlignment="1">
      <alignment horizontal="center" vertical="center" wrapText="1"/>
    </xf>
    <xf numFmtId="8" fontId="5" fillId="6" borderId="2" xfId="0" applyNumberFormat="1" applyFont="1" applyFill="1" applyBorder="1" applyAlignment="1">
      <alignment horizontal="center" vertical="center" wrapText="1"/>
    </xf>
    <xf numFmtId="44" fontId="6" fillId="6" borderId="2" xfId="0" applyNumberFormat="1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44" fontId="5" fillId="5" borderId="2" xfId="1" applyFont="1" applyFill="1" applyBorder="1" applyAlignment="1">
      <alignment horizontal="center" vertical="center" wrapText="1"/>
    </xf>
    <xf numFmtId="44" fontId="5" fillId="5" borderId="2" xfId="0" applyNumberFormat="1" applyFont="1" applyFill="1" applyBorder="1" applyAlignment="1">
      <alignment horizontal="center" vertical="center" wrapText="1"/>
    </xf>
    <xf numFmtId="8" fontId="7" fillId="5" borderId="2" xfId="0" applyNumberFormat="1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6" fillId="0" borderId="2" xfId="0" applyFont="1" applyBorder="1"/>
    <xf numFmtId="8" fontId="5" fillId="8" borderId="2" xfId="0" applyNumberFormat="1" applyFont="1" applyFill="1" applyBorder="1" applyAlignment="1">
      <alignment horizontal="center"/>
    </xf>
    <xf numFmtId="8" fontId="5" fillId="6" borderId="2" xfId="0" applyNumberFormat="1" applyFont="1" applyFill="1" applyBorder="1" applyAlignment="1">
      <alignment horizontal="center" vertical="center"/>
    </xf>
    <xf numFmtId="8" fontId="5" fillId="6" borderId="2" xfId="0" applyNumberFormat="1" applyFont="1" applyFill="1" applyBorder="1" applyAlignment="1">
      <alignment horizontal="center"/>
    </xf>
    <xf numFmtId="0" fontId="9" fillId="0" borderId="2" xfId="0" applyFont="1" applyBorder="1"/>
    <xf numFmtId="0" fontId="0" fillId="5" borderId="2" xfId="0" applyFill="1" applyBorder="1" applyAlignment="1" applyProtection="1">
      <alignment horizontal="center" vertical="center"/>
      <protection locked="0"/>
    </xf>
    <xf numFmtId="0" fontId="3" fillId="5" borderId="2" xfId="0" applyFont="1" applyFill="1" applyBorder="1" applyAlignment="1" applyProtection="1">
      <alignment horizontal="center" vertical="center"/>
      <protection locked="0"/>
    </xf>
    <xf numFmtId="0" fontId="0" fillId="6" borderId="0" xfId="0" applyFill="1"/>
    <xf numFmtId="8" fontId="5" fillId="5" borderId="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6" borderId="0" xfId="0" applyFill="1" applyAlignment="1" applyProtection="1">
      <alignment horizontal="center"/>
    </xf>
    <xf numFmtId="0" fontId="2" fillId="2" borderId="3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/>
    </xf>
    <xf numFmtId="0" fontId="0" fillId="6" borderId="0" xfId="0" applyFill="1" applyAlignment="1" applyProtection="1">
      <alignment horizontal="center" vertical="center" wrapText="1"/>
    </xf>
    <xf numFmtId="164" fontId="0" fillId="0" borderId="2" xfId="0" applyNumberFormat="1" applyBorder="1" applyAlignment="1" applyProtection="1">
      <alignment horizontal="center" vertical="center"/>
    </xf>
    <xf numFmtId="0" fontId="0" fillId="10" borderId="2" xfId="0" applyFill="1" applyBorder="1" applyAlignment="1" applyProtection="1">
      <alignment horizontal="center" vertical="center" wrapText="1"/>
    </xf>
    <xf numFmtId="8" fontId="0" fillId="6" borderId="0" xfId="0" applyNumberFormat="1" applyFill="1" applyAlignment="1" applyProtection="1">
      <alignment horizontal="center" vertical="center" wrapText="1"/>
    </xf>
    <xf numFmtId="164" fontId="0" fillId="7" borderId="2" xfId="0" applyNumberFormat="1" applyFill="1" applyBorder="1" applyAlignment="1" applyProtection="1">
      <alignment horizontal="center" vertical="center"/>
    </xf>
    <xf numFmtId="0" fontId="0" fillId="0" borderId="0" xfId="0" applyAlignment="1" applyProtection="1">
      <alignment vertical="top" wrapText="1"/>
    </xf>
    <xf numFmtId="164" fontId="3" fillId="0" borderId="2" xfId="0" applyNumberFormat="1" applyFont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 vertical="center" wrapText="1"/>
    </xf>
    <xf numFmtId="0" fontId="0" fillId="7" borderId="7" xfId="0" applyFill="1" applyBorder="1" applyAlignment="1" applyProtection="1">
      <alignment horizontal="right" vertical="center" wrapText="1"/>
    </xf>
    <xf numFmtId="0" fontId="0" fillId="7" borderId="6" xfId="0" applyFill="1" applyBorder="1" applyAlignment="1" applyProtection="1">
      <alignment horizontal="right" vertical="center" wrapText="1"/>
    </xf>
    <xf numFmtId="0" fontId="0" fillId="0" borderId="1" xfId="0" applyBorder="1" applyAlignment="1" applyProtection="1">
      <alignment horizontal="center" vertical="center" wrapText="1"/>
    </xf>
    <xf numFmtId="3" fontId="0" fillId="5" borderId="2" xfId="0" applyNumberFormat="1" applyFill="1" applyBorder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4C7BC-34E2-4768-86BA-F804E2FA2310}">
  <sheetPr>
    <tabColor theme="9" tint="0.59999389629810485"/>
  </sheetPr>
  <dimension ref="A1:H8"/>
  <sheetViews>
    <sheetView showGridLines="0" tabSelected="1" view="pageBreakPreview" zoomScale="118" zoomScaleNormal="130" zoomScaleSheetLayoutView="118" workbookViewId="0">
      <selection activeCell="B3" sqref="B3"/>
    </sheetView>
  </sheetViews>
  <sheetFormatPr baseColWidth="10" defaultRowHeight="14.4" x14ac:dyDescent="0.3"/>
  <cols>
    <col min="1" max="1" width="33.44140625" customWidth="1"/>
    <col min="2" max="2" width="24.6640625" customWidth="1"/>
    <col min="3" max="3" width="22.33203125" customWidth="1"/>
    <col min="4" max="4" width="21.109375" customWidth="1"/>
    <col min="5" max="5" width="18.88671875" customWidth="1"/>
    <col min="6" max="6" width="4.5546875" customWidth="1"/>
    <col min="7" max="7" width="23" customWidth="1"/>
    <col min="8" max="8" width="3.33203125" customWidth="1"/>
  </cols>
  <sheetData>
    <row r="1" spans="1:8" ht="33" customHeight="1" x14ac:dyDescent="0.3">
      <c r="A1" s="20" t="s">
        <v>36</v>
      </c>
      <c r="B1" s="21" t="s">
        <v>35</v>
      </c>
      <c r="C1" s="22"/>
      <c r="D1" s="22"/>
      <c r="E1" s="23"/>
      <c r="F1" s="24"/>
      <c r="G1" s="25"/>
      <c r="H1" s="25"/>
    </row>
    <row r="2" spans="1:8" x14ac:dyDescent="0.3">
      <c r="A2" s="26"/>
      <c r="B2" s="27" t="s">
        <v>3</v>
      </c>
      <c r="C2" s="27" t="s">
        <v>0</v>
      </c>
      <c r="D2" s="27" t="s">
        <v>1</v>
      </c>
      <c r="E2" s="27" t="s">
        <v>2</v>
      </c>
      <c r="F2" s="24"/>
      <c r="G2" s="28"/>
      <c r="H2" s="28"/>
    </row>
    <row r="3" spans="1:8" ht="30" customHeight="1" x14ac:dyDescent="0.3">
      <c r="A3" s="38" t="s">
        <v>6</v>
      </c>
      <c r="B3" s="16">
        <v>0</v>
      </c>
      <c r="C3" s="29">
        <f>IFERROR(VLOOKUP(B3,Hoja1!$A$29:$B$33,2,FALSE),0)</f>
        <v>0</v>
      </c>
      <c r="D3" s="29">
        <f>C3*0.6964</f>
        <v>0</v>
      </c>
      <c r="E3" s="29">
        <f>C3-D3</f>
        <v>0</v>
      </c>
      <c r="F3" s="24"/>
      <c r="G3" s="30" t="s">
        <v>34</v>
      </c>
      <c r="H3" s="31"/>
    </row>
    <row r="4" spans="1:8" ht="31.2" customHeight="1" x14ac:dyDescent="0.3">
      <c r="A4" s="38" t="s">
        <v>7</v>
      </c>
      <c r="B4" s="39">
        <f>B3</f>
        <v>0</v>
      </c>
      <c r="C4" s="29">
        <f>IFERROR((VLOOKUP(G4,Hoja1!A9:B26,2,FALSE))*B4,0)</f>
        <v>0</v>
      </c>
      <c r="D4" s="29">
        <f>C4*0.6964</f>
        <v>0</v>
      </c>
      <c r="E4" s="29">
        <f>C4-D4</f>
        <v>0</v>
      </c>
      <c r="F4" s="24"/>
      <c r="G4" s="17"/>
      <c r="H4" s="24"/>
    </row>
    <row r="5" spans="1:8" x14ac:dyDescent="0.3">
      <c r="A5" s="35" t="s">
        <v>4</v>
      </c>
      <c r="B5" s="32"/>
      <c r="C5" s="32">
        <f>SUM(C3:C4)</f>
        <v>0</v>
      </c>
      <c r="D5" s="32">
        <f>SUM(D3:D4)</f>
        <v>0</v>
      </c>
      <c r="E5" s="32">
        <f>SUM(E3:E4)</f>
        <v>0</v>
      </c>
      <c r="F5" s="24"/>
      <c r="G5" s="24"/>
      <c r="H5" s="24"/>
    </row>
    <row r="6" spans="1:8" ht="29.4" customHeight="1" x14ac:dyDescent="0.3">
      <c r="A6" s="38" t="s">
        <v>8</v>
      </c>
      <c r="B6" s="16">
        <v>0</v>
      </c>
      <c r="C6" s="29">
        <f>IFERROR(VLOOKUP(B6,Hoja1!$A$36:$B$40,2,FALSE),0)</f>
        <v>0</v>
      </c>
      <c r="D6" s="29">
        <f>C6*0.6964</f>
        <v>0</v>
      </c>
      <c r="E6" s="29">
        <f>C6-D6</f>
        <v>0</v>
      </c>
      <c r="F6" s="33"/>
      <c r="G6" s="33"/>
      <c r="H6" s="24"/>
    </row>
    <row r="7" spans="1:8" x14ac:dyDescent="0.3">
      <c r="A7" s="35" t="s">
        <v>5</v>
      </c>
      <c r="B7" s="32"/>
      <c r="C7" s="32">
        <f>SUM(C6)</f>
        <v>0</v>
      </c>
      <c r="D7" s="32">
        <f>C7*0.6964</f>
        <v>0</v>
      </c>
      <c r="E7" s="32">
        <f>C7-D7</f>
        <v>0</v>
      </c>
      <c r="F7" s="33"/>
      <c r="G7" s="33"/>
      <c r="H7" s="24"/>
    </row>
    <row r="8" spans="1:8" x14ac:dyDescent="0.3">
      <c r="A8" s="36" t="s">
        <v>37</v>
      </c>
      <c r="B8" s="37"/>
      <c r="C8" s="34">
        <f>C7+C5</f>
        <v>0</v>
      </c>
      <c r="D8" s="34">
        <f t="shared" ref="D8:E8" si="0">D7+D5</f>
        <v>0</v>
      </c>
      <c r="E8" s="34">
        <f t="shared" si="0"/>
        <v>0</v>
      </c>
      <c r="F8" s="24"/>
      <c r="G8" s="24"/>
      <c r="H8" s="24"/>
    </row>
  </sheetData>
  <sheetProtection algorithmName="SHA-512" hashValue="7DNTACFDUcMqYPWQ1ItXUGGDg68zNgRdTpBao/9BilKY2S5wgozvyBEN8yFi3d7uUclqRsClRs6JSRZ0TjGaUQ==" saltValue="4OeM/8EwSSECXKA94d/NTw==" spinCount="100000" sheet="1" objects="1" scenarios="1" selectLockedCells="1"/>
  <mergeCells count="4">
    <mergeCell ref="A8:B8"/>
    <mergeCell ref="A1:A2"/>
    <mergeCell ref="G1:H1"/>
    <mergeCell ref="B1:E1"/>
  </mergeCells>
  <conditionalFormatting sqref="C8">
    <cfRule type="cellIs" dxfId="0" priority="1" operator="greaterThan">
      <formula>200000</formula>
    </cfRule>
    <cfRule type="expression" priority="2">
      <formula>C8&gt;200000</formula>
    </cfRule>
  </conditionalFormatting>
  <pageMargins left="0.7" right="0.7" top="0.75" bottom="0.75" header="0.3" footer="0.3"/>
  <pageSetup paperSize="9" scale="48" orientation="portrait" r:id="rId1"/>
  <ignoredErrors>
    <ignoredError sqref="C3:E4 C6:E6 C5 B4 C7:E8" unlockedFormula="1"/>
    <ignoredError sqref="D5:E5" formula="1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D2A05DF-A557-45E4-82D5-6AC163EC2E91}">
          <x14:formula1>
            <xm:f>Hoja1!$A$1:$A$6</xm:f>
          </x14:formula1>
          <xm:sqref>B6 B3</xm:sqref>
        </x14:dataValidation>
        <x14:dataValidation type="list" allowBlank="1" showInputMessage="1" showErrorMessage="1" xr:uid="{F9D06C31-569E-4C77-AD5D-C708B7E5E52D}">
          <x14:formula1>
            <xm:f>Hoja1!$A$9:$A$26</xm:f>
          </x14:formula1>
          <xm:sqref>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DFD9B-E7C3-4E84-BABA-C668C8708776}">
  <dimension ref="A1:D40"/>
  <sheetViews>
    <sheetView topLeftCell="A11" workbookViewId="0">
      <selection activeCell="C31" sqref="C31"/>
    </sheetView>
  </sheetViews>
  <sheetFormatPr baseColWidth="10" defaultRowHeight="14.4" x14ac:dyDescent="0.3"/>
  <cols>
    <col min="1" max="1" width="18.109375" customWidth="1"/>
  </cols>
  <sheetData>
    <row r="1" spans="1:2" x14ac:dyDescent="0.3">
      <c r="A1">
        <v>30</v>
      </c>
    </row>
    <row r="2" spans="1:2" x14ac:dyDescent="0.3">
      <c r="A2">
        <v>25</v>
      </c>
    </row>
    <row r="3" spans="1:2" x14ac:dyDescent="0.3">
      <c r="A3">
        <v>20</v>
      </c>
    </row>
    <row r="4" spans="1:2" x14ac:dyDescent="0.3">
      <c r="A4">
        <v>15</v>
      </c>
    </row>
    <row r="5" spans="1:2" x14ac:dyDescent="0.3">
      <c r="A5">
        <v>10</v>
      </c>
    </row>
    <row r="6" spans="1:2" x14ac:dyDescent="0.3">
      <c r="A6">
        <v>0</v>
      </c>
    </row>
    <row r="8" spans="1:2" x14ac:dyDescent="0.3">
      <c r="A8" s="10" t="s">
        <v>21</v>
      </c>
    </row>
    <row r="9" spans="1:2" x14ac:dyDescent="0.3">
      <c r="A9" s="11" t="s">
        <v>20</v>
      </c>
      <c r="B9" s="12">
        <v>2496.9</v>
      </c>
    </row>
    <row r="10" spans="1:2" x14ac:dyDescent="0.3">
      <c r="A10" s="11" t="s">
        <v>18</v>
      </c>
      <c r="B10" s="12">
        <v>2812.6</v>
      </c>
    </row>
    <row r="11" spans="1:2" x14ac:dyDescent="0.3">
      <c r="A11" s="11" t="s">
        <v>19</v>
      </c>
      <c r="B11" s="13">
        <v>2812.6</v>
      </c>
    </row>
    <row r="12" spans="1:2" x14ac:dyDescent="0.3">
      <c r="A12" s="11" t="s">
        <v>16</v>
      </c>
      <c r="B12" s="12">
        <v>2611.6999999999998</v>
      </c>
    </row>
    <row r="13" spans="1:2" x14ac:dyDescent="0.3">
      <c r="A13" s="11" t="s">
        <v>15</v>
      </c>
      <c r="B13" s="14">
        <v>2755.2</v>
      </c>
    </row>
    <row r="14" spans="1:2" x14ac:dyDescent="0.3">
      <c r="A14" s="11" t="s">
        <v>28</v>
      </c>
      <c r="B14" s="12">
        <v>2525.6</v>
      </c>
    </row>
    <row r="15" spans="1:2" x14ac:dyDescent="0.3">
      <c r="A15" s="11" t="s">
        <v>29</v>
      </c>
      <c r="B15" s="14">
        <v>2611.6999999999998</v>
      </c>
    </row>
    <row r="16" spans="1:2" x14ac:dyDescent="0.3">
      <c r="A16" s="11" t="s">
        <v>14</v>
      </c>
      <c r="B16" s="12">
        <v>3128.3</v>
      </c>
    </row>
    <row r="17" spans="1:4" x14ac:dyDescent="0.3">
      <c r="A17" s="11" t="s">
        <v>13</v>
      </c>
      <c r="B17" s="14">
        <v>3070.9</v>
      </c>
    </row>
    <row r="18" spans="1:4" x14ac:dyDescent="0.3">
      <c r="A18" s="11" t="s">
        <v>30</v>
      </c>
      <c r="B18" s="12">
        <v>2611.6999999999998</v>
      </c>
    </row>
    <row r="19" spans="1:4" x14ac:dyDescent="0.3">
      <c r="A19" s="11" t="s">
        <v>12</v>
      </c>
      <c r="B19" s="14">
        <v>2410.8000000000002</v>
      </c>
    </row>
    <row r="20" spans="1:4" x14ac:dyDescent="0.3">
      <c r="A20" s="11" t="s">
        <v>11</v>
      </c>
      <c r="B20" s="12">
        <v>2525.6</v>
      </c>
    </row>
    <row r="21" spans="1:4" x14ac:dyDescent="0.3">
      <c r="A21" s="15" t="s">
        <v>17</v>
      </c>
      <c r="B21" s="14">
        <v>2755.2</v>
      </c>
    </row>
    <row r="22" spans="1:4" x14ac:dyDescent="0.3">
      <c r="A22" s="11" t="s">
        <v>31</v>
      </c>
      <c r="B22" s="14">
        <v>2640.4</v>
      </c>
    </row>
    <row r="23" spans="1:4" x14ac:dyDescent="0.3">
      <c r="A23" s="11" t="s">
        <v>10</v>
      </c>
      <c r="B23" s="12">
        <v>3386.6</v>
      </c>
    </row>
    <row r="24" spans="1:4" x14ac:dyDescent="0.3">
      <c r="A24" s="11" t="s">
        <v>9</v>
      </c>
      <c r="B24" s="12">
        <v>2410.8000000000002</v>
      </c>
    </row>
    <row r="25" spans="1:4" x14ac:dyDescent="0.3">
      <c r="A25" s="11" t="s">
        <v>32</v>
      </c>
      <c r="B25" s="14">
        <v>3070.9</v>
      </c>
    </row>
    <row r="26" spans="1:4" x14ac:dyDescent="0.3">
      <c r="A26" s="11" t="s">
        <v>33</v>
      </c>
      <c r="B26" s="12">
        <v>3357.9</v>
      </c>
    </row>
    <row r="28" spans="1:4" ht="43.2" x14ac:dyDescent="0.3">
      <c r="A28" s="8" t="s">
        <v>27</v>
      </c>
      <c r="B28" s="9" t="s">
        <v>26</v>
      </c>
      <c r="C28" s="9" t="s">
        <v>23</v>
      </c>
      <c r="D28" s="9" t="s">
        <v>22</v>
      </c>
    </row>
    <row r="29" spans="1:4" s="18" customFormat="1" x14ac:dyDescent="0.3">
      <c r="A29" s="4">
        <v>30</v>
      </c>
      <c r="B29" s="6">
        <f>B32*2</f>
        <v>83966</v>
      </c>
      <c r="C29" s="2">
        <f t="shared" ref="C29:C31" si="0">B29*0.6964</f>
        <v>58473.922400000003</v>
      </c>
      <c r="D29" s="3">
        <f t="shared" ref="D29:D31" si="1">B29-C29</f>
        <v>25492.077599999997</v>
      </c>
    </row>
    <row r="30" spans="1:4" s="18" customFormat="1" x14ac:dyDescent="0.3">
      <c r="A30" s="4">
        <v>25</v>
      </c>
      <c r="B30" s="6">
        <f>B32+B33</f>
        <v>69971.666666666672</v>
      </c>
      <c r="C30" s="2">
        <f t="shared" si="0"/>
        <v>48728.26866666667</v>
      </c>
      <c r="D30" s="3">
        <f t="shared" si="1"/>
        <v>21243.398000000001</v>
      </c>
    </row>
    <row r="31" spans="1:4" s="18" customFormat="1" x14ac:dyDescent="0.3">
      <c r="A31" s="4">
        <v>20</v>
      </c>
      <c r="B31" s="6">
        <f>B33*2</f>
        <v>55977.333333333336</v>
      </c>
      <c r="C31" s="2">
        <f t="shared" si="0"/>
        <v>38982.614933333338</v>
      </c>
      <c r="D31" s="3">
        <f t="shared" si="1"/>
        <v>16994.718399999998</v>
      </c>
    </row>
    <row r="32" spans="1:4" x14ac:dyDescent="0.3">
      <c r="A32" s="4">
        <v>15</v>
      </c>
      <c r="B32" s="5">
        <v>41983</v>
      </c>
      <c r="C32" s="2">
        <f>B32*0.6964</f>
        <v>29236.961200000002</v>
      </c>
      <c r="D32" s="3">
        <f>B32-C32</f>
        <v>12746.038799999998</v>
      </c>
    </row>
    <row r="33" spans="1:4" x14ac:dyDescent="0.3">
      <c r="A33" s="4">
        <v>10</v>
      </c>
      <c r="B33" s="6">
        <f>(B32/3)*2</f>
        <v>27988.666666666668</v>
      </c>
      <c r="C33" s="2">
        <f>B33*0.6964</f>
        <v>19491.307466666669</v>
      </c>
      <c r="D33" s="3">
        <f>B33-C33</f>
        <v>8497.359199999999</v>
      </c>
    </row>
    <row r="35" spans="1:4" ht="43.2" x14ac:dyDescent="0.3">
      <c r="A35" s="8" t="s">
        <v>25</v>
      </c>
      <c r="B35" s="9" t="s">
        <v>24</v>
      </c>
      <c r="C35" s="9" t="s">
        <v>23</v>
      </c>
      <c r="D35" s="9" t="s">
        <v>22</v>
      </c>
    </row>
    <row r="36" spans="1:4" s="18" customFormat="1" x14ac:dyDescent="0.3">
      <c r="A36" s="4">
        <v>30</v>
      </c>
      <c r="B36" s="19">
        <f>B39*2</f>
        <v>132986</v>
      </c>
      <c r="C36" s="2">
        <f t="shared" ref="C36:C38" si="2">B36*0.6964</f>
        <v>92611.450400000002</v>
      </c>
      <c r="D36" s="1">
        <f t="shared" ref="D36:D38" si="3">B36-C36</f>
        <v>40374.549599999998</v>
      </c>
    </row>
    <row r="37" spans="1:4" s="18" customFormat="1" x14ac:dyDescent="0.3">
      <c r="A37" s="4">
        <v>25</v>
      </c>
      <c r="B37" s="19">
        <f>B39+B40</f>
        <v>110821.66888310001</v>
      </c>
      <c r="C37" s="2">
        <f t="shared" si="2"/>
        <v>77176.210210190853</v>
      </c>
      <c r="D37" s="1">
        <f t="shared" si="3"/>
        <v>33645.458672909153</v>
      </c>
    </row>
    <row r="38" spans="1:4" s="18" customFormat="1" x14ac:dyDescent="0.3">
      <c r="A38" s="4">
        <v>20</v>
      </c>
      <c r="B38" s="19">
        <f>B40*2</f>
        <v>88657.337766199998</v>
      </c>
      <c r="C38" s="2">
        <f t="shared" si="2"/>
        <v>61740.970020381683</v>
      </c>
      <c r="D38" s="1">
        <f t="shared" si="3"/>
        <v>26916.367745818316</v>
      </c>
    </row>
    <row r="39" spans="1:4" x14ac:dyDescent="0.3">
      <c r="A39" s="4">
        <v>15</v>
      </c>
      <c r="B39" s="7">
        <v>66493</v>
      </c>
      <c r="C39" s="2">
        <f>B39*0.6964</f>
        <v>46305.725200000001</v>
      </c>
      <c r="D39" s="1">
        <f>B39-C39</f>
        <v>20187.274799999999</v>
      </c>
    </row>
    <row r="40" spans="1:4" x14ac:dyDescent="0.3">
      <c r="A40" s="4">
        <v>10</v>
      </c>
      <c r="B40" s="7">
        <f>B39*0.6666667</f>
        <v>44328.668883099999</v>
      </c>
      <c r="C40" s="2">
        <f>B40*0.6964</f>
        <v>30870.485010190841</v>
      </c>
      <c r="D40" s="1">
        <f>B40-C40</f>
        <v>13458.183872909158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Impulsa_Startup</vt:lpstr>
      <vt:lpstr>Hoja1</vt:lpstr>
      <vt:lpstr>Impulsa_Startup!Área_de_impresión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Alberto Hervás</dc:creator>
  <cp:lastModifiedBy>David Navarro</cp:lastModifiedBy>
  <dcterms:created xsi:type="dcterms:W3CDTF">2024-01-24T16:45:55Z</dcterms:created>
  <dcterms:modified xsi:type="dcterms:W3CDTF">2025-02-03T11:41:40Z</dcterms:modified>
</cp:coreProperties>
</file>