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\\Filesserver\Formacion\2025\01_Manif_Interés_EFESO_2025\"/>
    </mc:Choice>
  </mc:AlternateContent>
  <xr:revisionPtr revIDLastSave="0" documentId="13_ncr:1_{C21FA6DE-C941-4D3D-B609-CA1E4FCDF84A}" xr6:coauthVersionLast="47" xr6:coauthVersionMax="47" xr10:uidLastSave="{00000000-0000-0000-0000-000000000000}"/>
  <bookViews>
    <workbookView xWindow="-108" yWindow="-108" windowWidth="30936" windowHeight="16776" tabRatio="828" activeTab="1" xr2:uid="{00000000-000D-0000-FFFF-FFFF00000000}"/>
  </bookViews>
  <sheets>
    <sheet name="Leyenda" sheetId="22" r:id="rId1"/>
    <sheet name="RESUMEN" sheetId="21" r:id="rId2"/>
    <sheet name="Hoja1" sheetId="26" state="hidden" r:id="rId3"/>
    <sheet name="Talento_45+" sheetId="1" r:id="rId4"/>
    <sheet name="Encuentros 45+" sheetId="28" r:id="rId5"/>
    <sheet name="Emprendedoras_Proyectos A y B" sheetId="14" r:id="rId6"/>
    <sheet name="EE_Proyectos A y B" sheetId="17" r:id="rId7"/>
    <sheet name="FP Pyme y Ferias FP Pyme" sheetId="19" r:id="rId8"/>
    <sheet name="Somos FP" sheetId="20" r:id="rId9"/>
  </sheets>
  <definedNames>
    <definedName name="_xlnm.Print_Area" localSheetId="4">'Encuentros 45+'!$A$1:$G$7</definedName>
    <definedName name="_xlnm.Print_Area" localSheetId="7">'FP Pyme y Ferias FP Pyme'!$A$1:$G$11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28" l="1"/>
  <c r="E6" i="28"/>
  <c r="E5" i="28"/>
  <c r="E4" i="28"/>
  <c r="F4" i="28" s="1"/>
  <c r="G4" i="28" s="1"/>
  <c r="E3" i="28"/>
  <c r="F3" i="28" s="1"/>
  <c r="E7" i="28" l="1"/>
  <c r="C4" i="21" s="1"/>
  <c r="F5" i="28"/>
  <c r="G5" i="28" s="1"/>
  <c r="G3" i="28"/>
  <c r="F6" i="28"/>
  <c r="F7" i="28" l="1"/>
  <c r="D4" i="21" s="1"/>
  <c r="G6" i="28"/>
  <c r="G7" i="28" s="1"/>
  <c r="E4" i="21" s="1"/>
  <c r="A21" i="1" l="1"/>
  <c r="A13" i="14"/>
  <c r="A13" i="17"/>
  <c r="C13" i="17"/>
  <c r="C12" i="17"/>
  <c r="C11" i="17"/>
  <c r="C10" i="17"/>
  <c r="C9" i="17"/>
  <c r="C13" i="14"/>
  <c r="C12" i="14"/>
  <c r="C11" i="14"/>
  <c r="C10" i="14"/>
  <c r="C9" i="14"/>
  <c r="C21" i="1"/>
  <c r="C20" i="1"/>
  <c r="C19" i="1"/>
  <c r="C18" i="1"/>
  <c r="C17" i="1"/>
  <c r="B3" i="14" l="1"/>
  <c r="D14" i="17"/>
  <c r="E9" i="19"/>
  <c r="E10" i="19"/>
  <c r="E8" i="19"/>
  <c r="D11" i="19"/>
  <c r="E11" i="19" l="1"/>
  <c r="C10" i="21" s="1"/>
  <c r="F10" i="19"/>
  <c r="G10" i="19" s="1"/>
  <c r="F8" i="19"/>
  <c r="G8" i="19" s="1"/>
  <c r="F9" i="19" l="1"/>
  <c r="G9" i="19" l="1"/>
  <c r="G11" i="19" s="1"/>
  <c r="F11" i="19"/>
  <c r="C13" i="1" l="1"/>
  <c r="E17" i="1"/>
  <c r="F17" i="1" s="1"/>
  <c r="E18" i="1" l="1"/>
  <c r="F18" i="1" s="1"/>
  <c r="E19" i="1"/>
  <c r="F19" i="1" s="1"/>
  <c r="E20" i="1"/>
  <c r="F20" i="1" s="1"/>
  <c r="E21" i="1"/>
  <c r="F21" i="1" s="1"/>
  <c r="B3" i="1" l="1"/>
  <c r="C3" i="1" s="1"/>
  <c r="B3" i="20"/>
  <c r="C3" i="14"/>
  <c r="D14" i="14"/>
  <c r="E13" i="17"/>
  <c r="F13" i="17" s="1"/>
  <c r="E12" i="17"/>
  <c r="F12" i="17" s="1"/>
  <c r="E11" i="17"/>
  <c r="F11" i="17" s="1"/>
  <c r="E10" i="17"/>
  <c r="F10" i="17" s="1"/>
  <c r="E9" i="17"/>
  <c r="F9" i="17" s="1"/>
  <c r="E13" i="14"/>
  <c r="F13" i="14" s="1"/>
  <c r="E12" i="14"/>
  <c r="F12" i="14" s="1"/>
  <c r="E11" i="14"/>
  <c r="F11" i="14" s="1"/>
  <c r="E10" i="14"/>
  <c r="F10" i="14" s="1"/>
  <c r="E9" i="14"/>
  <c r="F9" i="14" s="1"/>
  <c r="C3" i="20" l="1"/>
  <c r="D3" i="20" s="1"/>
  <c r="F22" i="1"/>
  <c r="D3" i="14" l="1"/>
  <c r="B3" i="19" l="1"/>
  <c r="C3" i="19" s="1"/>
  <c r="B3" i="17"/>
  <c r="C3" i="17" s="1"/>
  <c r="D5" i="21" l="1"/>
  <c r="D9" i="21"/>
  <c r="C9" i="21"/>
  <c r="C7" i="21"/>
  <c r="C5" i="21"/>
  <c r="B4" i="20"/>
  <c r="C11" i="21" s="1"/>
  <c r="C4" i="20"/>
  <c r="D11" i="21" s="1"/>
  <c r="B4" i="19"/>
  <c r="G11" i="14" l="1"/>
  <c r="G13" i="14"/>
  <c r="F14" i="17"/>
  <c r="E14" i="17"/>
  <c r="B4" i="17" s="1"/>
  <c r="E14" i="14"/>
  <c r="B4" i="14" s="1"/>
  <c r="G13" i="17"/>
  <c r="G12" i="14"/>
  <c r="G10" i="14"/>
  <c r="D3" i="17"/>
  <c r="D7" i="21"/>
  <c r="G11" i="17"/>
  <c r="D3" i="19"/>
  <c r="E9" i="21" s="1"/>
  <c r="D4" i="20"/>
  <c r="E11" i="21" s="1"/>
  <c r="C4" i="19"/>
  <c r="G12" i="17"/>
  <c r="G10" i="17"/>
  <c r="C6" i="21" l="1"/>
  <c r="C4" i="14"/>
  <c r="D10" i="21"/>
  <c r="F14" i="14"/>
  <c r="G9" i="17"/>
  <c r="G14" i="17" s="1"/>
  <c r="E10" i="21"/>
  <c r="G9" i="14"/>
  <c r="B5" i="14"/>
  <c r="C4" i="17"/>
  <c r="E7" i="21"/>
  <c r="D4" i="19"/>
  <c r="E5" i="21"/>
  <c r="G14" i="14" l="1"/>
  <c r="C8" i="21"/>
  <c r="B5" i="17"/>
  <c r="D4" i="14"/>
  <c r="D5" i="14" s="1"/>
  <c r="C5" i="14"/>
  <c r="D6" i="21"/>
  <c r="C5" i="17" l="1"/>
  <c r="D8" i="21"/>
  <c r="D4" i="17"/>
  <c r="E6" i="21"/>
  <c r="D5" i="17" l="1"/>
  <c r="E8" i="21"/>
  <c r="B13" i="1"/>
  <c r="D13" i="1"/>
  <c r="G17" i="1" l="1"/>
  <c r="G21" i="1"/>
  <c r="G18" i="1"/>
  <c r="G20" i="1"/>
  <c r="G19" i="1"/>
  <c r="E22" i="1"/>
  <c r="D22" i="1"/>
  <c r="B6" i="1"/>
  <c r="C6" i="1" s="1"/>
  <c r="B5" i="1"/>
  <c r="C5" i="1" s="1"/>
  <c r="G22" i="1" l="1"/>
  <c r="D6" i="1"/>
  <c r="B4" i="1"/>
  <c r="C4" i="1" s="1"/>
  <c r="D3" i="1"/>
  <c r="C7" i="1" l="1"/>
  <c r="D5" i="1"/>
  <c r="B7" i="1"/>
  <c r="C3" i="21" s="1"/>
  <c r="C12" i="21" s="1"/>
  <c r="D4" i="1" l="1"/>
  <c r="D7" i="1"/>
  <c r="E3" i="21" s="1"/>
  <c r="E12" i="21" s="1"/>
  <c r="D3" i="21"/>
  <c r="D12" i="21" s="1"/>
</calcChain>
</file>

<file path=xl/sharedStrings.xml><?xml version="1.0" encoding="utf-8"?>
<sst xmlns="http://schemas.openxmlformats.org/spreadsheetml/2006/main" count="172" uniqueCount="109">
  <si>
    <t>Coste Total</t>
  </si>
  <si>
    <t>Formación - Proyecto B</t>
  </si>
  <si>
    <t>ESPAÑA EMPRENDE</t>
  </si>
  <si>
    <t>45+</t>
  </si>
  <si>
    <t xml:space="preserve">TOTAL </t>
  </si>
  <si>
    <t>Indicadores</t>
  </si>
  <si>
    <t>Orientación</t>
  </si>
  <si>
    <t>Ayudas a la contratación</t>
  </si>
  <si>
    <t>Diagnóstico para la reconversión</t>
  </si>
  <si>
    <t>Presupuesto Total</t>
  </si>
  <si>
    <t>Orientación Empleabilidad</t>
  </si>
  <si>
    <t>Diagnóstico Reconversión</t>
  </si>
  <si>
    <t>Inserción Laboral</t>
  </si>
  <si>
    <t>Coste Unitario</t>
  </si>
  <si>
    <t>Presupuesto Tramos y Ayudas</t>
  </si>
  <si>
    <t>Nº Horas</t>
  </si>
  <si>
    <t>TOTAL</t>
  </si>
  <si>
    <t>Tramo Formación</t>
  </si>
  <si>
    <t>Formación Presencial y Online</t>
  </si>
  <si>
    <t>CCT</t>
  </si>
  <si>
    <t>Tipo Formación</t>
  </si>
  <si>
    <t>Importe</t>
  </si>
  <si>
    <t>España Emprende - Proyecto A</t>
  </si>
  <si>
    <t>España Emprende - Proyecto B</t>
  </si>
  <si>
    <t>Ayuda FSE</t>
  </si>
  <si>
    <t>Programa</t>
  </si>
  <si>
    <t>Observaciones Generales</t>
  </si>
  <si>
    <t>GABINETE - Proyecto A</t>
  </si>
  <si>
    <t>Coste/Hora Único 
+ Otros Costes 40%</t>
  </si>
  <si>
    <t>Nº Indicadores</t>
  </si>
  <si>
    <t>GABINETE</t>
  </si>
  <si>
    <t>PROGRAMA OPERATIVO</t>
  </si>
  <si>
    <t>PROGRAMA</t>
  </si>
  <si>
    <t>OBSERVACIONES</t>
  </si>
  <si>
    <t>CALCULADORA PROYECTO B - ESPAÑA EMPRENDE</t>
  </si>
  <si>
    <t>EFESO</t>
  </si>
  <si>
    <t>FSE (69,64%)</t>
  </si>
  <si>
    <t>Presupuesto por Tipo de Feria</t>
  </si>
  <si>
    <t>· Se alinea la estructura de los módulos horarios de las acciones formativas al resto de programas. 
· Importes y cofinanciación del período 2021-2027</t>
  </si>
  <si>
    <t>CCT (30,36%)</t>
  </si>
  <si>
    <t>Nº Empresas Asesoradas por Tipo de Feria</t>
  </si>
  <si>
    <t>Introducir CCAA ---&gt;</t>
  </si>
  <si>
    <t>Andalucía</t>
  </si>
  <si>
    <t>Aragón</t>
  </si>
  <si>
    <t>Asturias</t>
  </si>
  <si>
    <t>Canarias</t>
  </si>
  <si>
    <t>Cantabria</t>
  </si>
  <si>
    <t>Castilla_La_Mancha</t>
  </si>
  <si>
    <t>Castilla_y_León</t>
  </si>
  <si>
    <t>Cataluña</t>
  </si>
  <si>
    <t>Ceuta</t>
  </si>
  <si>
    <t>Comunidad_Valenciana</t>
  </si>
  <si>
    <t>Extremadura</t>
  </si>
  <si>
    <t>Galicia</t>
  </si>
  <si>
    <t>Baleares</t>
  </si>
  <si>
    <t>La_Rioja</t>
  </si>
  <si>
    <t>Madrid</t>
  </si>
  <si>
    <t>Murcia</t>
  </si>
  <si>
    <t>Navarra</t>
  </si>
  <si>
    <t>País_Vasco</t>
  </si>
  <si>
    <t>SOMOS FP</t>
  </si>
  <si>
    <t>Gabinete FP Pyme</t>
  </si>
  <si>
    <t>FP PYME</t>
  </si>
  <si>
    <t>Feria FP PYME – Tipo A</t>
  </si>
  <si>
    <t>FERIAS FP PYME</t>
  </si>
  <si>
    <t>Gabinete - Proyecto A</t>
  </si>
  <si>
    <t>Formación Proyecto B</t>
  </si>
  <si>
    <t>Total Presupuesto Formación España Emprende 2025</t>
  </si>
  <si>
    <t>Promedio EE</t>
  </si>
  <si>
    <t>Promedio Emprendedoras</t>
  </si>
  <si>
    <t>Emprendedoras</t>
  </si>
  <si>
    <t>Total Presupuesto Formación Emprendedoras 2025</t>
  </si>
  <si>
    <t>CALCULADORA PROYECTO B - Emprendedoras</t>
  </si>
  <si>
    <t>TALENTO 45+</t>
  </si>
  <si>
    <t>CALCULADORA TALENTO 45+</t>
  </si>
  <si>
    <t>Formación Talento 45+</t>
  </si>
  <si>
    <t>Promedio Talento 45+</t>
  </si>
  <si>
    <t>Talento 45+</t>
  </si>
  <si>
    <t>Emprendedoras - Proyecto A</t>
  </si>
  <si>
    <t>Emprendedoras - Proyecto B</t>
  </si>
  <si>
    <t>Ferias FP Pyme</t>
  </si>
  <si>
    <t>Somos FP Dual</t>
  </si>
  <si>
    <t>Total EFESO 2025</t>
  </si>
  <si>
    <t>PROGRAMAS ÁREA EFE 2025</t>
  </si>
  <si>
    <t>Empresarias - Proyecto A</t>
  </si>
  <si>
    <t>Empresarias - Proyecto B</t>
  </si>
  <si>
    <t>· Para el presente ejercicio se mantiene una estructura de tramos equivalente a la actual, sin perjuicio de posibles modificaciones a implementar
· La proporción de los indicadores a realizar por cada tramo se verá sujeta en todo caso a valoración por parte de CCE, como en anteriores anualidades</t>
  </si>
  <si>
    <t>Dedicación efectiva del técnico con coste/hora fijo: 38,46 € * nº de horas dedicadas</t>
  </si>
  <si>
    <t>· Cumplimentar únicamente celdas en amarillo. 
· Se contempla la ejecución desde 1 de enero de 2025 en todos los programas.
· IMPORTANTE: Introducir la CCAA en pestaña "Resumen" para que se reflejen los importes asociados a las orientaciones</t>
  </si>
  <si>
    <t>Fondos Adicionales</t>
  </si>
  <si>
    <t>Presupuesto por Tipo de Encuentro</t>
  </si>
  <si>
    <t>Nº Beneficiarios por Tipo de Encuentro</t>
  </si>
  <si>
    <t>ENCUENTROS 45+ 2024</t>
  </si>
  <si>
    <t>CCI (30'36%)</t>
  </si>
  <si>
    <t>Encuentros 45+ - Tipo A</t>
  </si>
  <si>
    <t>Encuentros 45+ - Tipo B</t>
  </si>
  <si>
    <t>Encuentros 45+ - Tipo C</t>
  </si>
  <si>
    <t xml:space="preserve">Petición Fondos Adicionales </t>
  </si>
  <si>
    <t>Encuentros 45+</t>
  </si>
  <si>
    <t>Encuentros 45+ - Tipo D</t>
  </si>
  <si>
    <t>Nº máximo de Encuentros 45+ = 4</t>
  </si>
  <si>
    <t>Nº Horas Efectivas del técnico</t>
  </si>
  <si>
    <t xml:space="preserve">· Encuentros formulados en base a "proyecto de presupuesto".
· Se reflejan distintos tipos de Encuentro en función del alcance de público asistente. Nuevo Encuentro de 80.000 para 200 beneficiarios
· Máximo de cuatro encuentros por anualidad. </t>
  </si>
  <si>
    <t>Nº máximo de Ferias FP = 4</t>
  </si>
  <si>
    <t xml:space="preserve">· Ferias formuladas en base a "proyecto de presupuesto".
· Se reflejan distintos tipos de Feria en función del objetivo de empresas asesoradas
· Máximo de cuatro ferias por anualidad. </t>
  </si>
  <si>
    <t>Insertar Nº de Encuentros según tipo (máximo 4)</t>
  </si>
  <si>
    <t>Insertar Nº de Ferias según tipo (máximo 4)</t>
  </si>
  <si>
    <t>Gabinete Somos FP</t>
  </si>
  <si>
    <t>Somos 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</si>
</sst>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44" fontId="4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vertical="top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3" fontId="10" fillId="0" borderId="1" xfId="0" applyNumberFormat="1" applyFont="1" applyBorder="1" applyAlignment="1" applyProtection="1">
      <alignment horizontal="center" vertical="center"/>
      <protection hidden="1"/>
    </xf>
    <xf numFmtId="3" fontId="0" fillId="7" borderId="1" xfId="0" applyNumberForma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>
      <alignment horizontal="center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horizontal="center" vertical="center" wrapText="1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 vertical="center" wrapText="1"/>
      <protection locked="0"/>
    </xf>
    <xf numFmtId="0" fontId="7" fillId="0" borderId="26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left" vertical="center" wrapText="1"/>
    </xf>
    <xf numFmtId="0" fontId="9" fillId="0" borderId="10" xfId="0" applyFont="1" applyBorder="1"/>
    <xf numFmtId="0" fontId="0" fillId="9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2" applyNumberFormat="1" applyFont="1" applyBorder="1" applyAlignment="1" applyProtection="1">
      <alignment horizontal="center"/>
    </xf>
    <xf numFmtId="0" fontId="0" fillId="9" borderId="17" xfId="0" applyFill="1" applyBorder="1" applyAlignment="1">
      <alignment horizontal="center" vertical="center" wrapText="1"/>
    </xf>
    <xf numFmtId="8" fontId="0" fillId="0" borderId="12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" fontId="9" fillId="0" borderId="10" xfId="0" applyNumberFormat="1" applyFont="1" applyBorder="1"/>
    <xf numFmtId="1" fontId="0" fillId="7" borderId="1" xfId="0" applyNumberFormat="1" applyFill="1" applyBorder="1" applyAlignment="1" applyProtection="1">
      <alignment horizontal="center" vertical="center"/>
      <protection locked="0"/>
    </xf>
    <xf numFmtId="4" fontId="12" fillId="0" borderId="1" xfId="0" applyNumberFormat="1" applyFont="1" applyBorder="1" applyAlignment="1">
      <alignment horizontal="center" vertical="center"/>
    </xf>
    <xf numFmtId="0" fontId="2" fillId="7" borderId="1" xfId="0" applyFont="1" applyFill="1" applyBorder="1" applyProtection="1">
      <protection locked="0"/>
    </xf>
    <xf numFmtId="0" fontId="14" fillId="0" borderId="1" xfId="0" applyFont="1" applyBorder="1"/>
    <xf numFmtId="8" fontId="15" fillId="13" borderId="1" xfId="0" applyNumberFormat="1" applyFont="1" applyFill="1" applyBorder="1" applyAlignment="1">
      <alignment horizontal="center"/>
    </xf>
    <xf numFmtId="8" fontId="15" fillId="12" borderId="1" xfId="0" applyNumberFormat="1" applyFont="1" applyFill="1" applyBorder="1" applyAlignment="1">
      <alignment horizontal="center" vertical="center"/>
    </xf>
    <xf numFmtId="8" fontId="15" fillId="12" borderId="1" xfId="0" applyNumberFormat="1" applyFont="1" applyFill="1" applyBorder="1" applyAlignment="1">
      <alignment horizontal="center"/>
    </xf>
    <xf numFmtId="0" fontId="16" fillId="0" borderId="1" xfId="0" applyFont="1" applyBorder="1"/>
    <xf numFmtId="0" fontId="6" fillId="6" borderId="1" xfId="0" applyFont="1" applyFill="1" applyBorder="1" applyAlignment="1" applyProtection="1">
      <alignment horizontal="center" vertical="center" wrapText="1"/>
      <protection hidden="1"/>
    </xf>
    <xf numFmtId="0" fontId="13" fillId="12" borderId="0" xfId="0" applyFont="1" applyFill="1" applyAlignment="1">
      <alignment horizontal="center" vertical="center"/>
    </xf>
    <xf numFmtId="0" fontId="6" fillId="6" borderId="26" xfId="0" applyFont="1" applyFill="1" applyBorder="1" applyAlignment="1" applyProtection="1">
      <alignment horizontal="center" vertical="center" wrapText="1"/>
      <protection hidden="1"/>
    </xf>
    <xf numFmtId="164" fontId="2" fillId="0" borderId="1" xfId="2" applyNumberFormat="1" applyFont="1" applyBorder="1" applyAlignment="1" applyProtection="1">
      <alignment horizontal="center"/>
    </xf>
    <xf numFmtId="0" fontId="0" fillId="16" borderId="1" xfId="0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  <xf numFmtId="0" fontId="13" fillId="12" borderId="0" xfId="0" applyFont="1" applyFill="1"/>
    <xf numFmtId="0" fontId="2" fillId="0" borderId="1" xfId="0" applyFont="1" applyBorder="1"/>
    <xf numFmtId="0" fontId="0" fillId="3" borderId="1" xfId="0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right"/>
    </xf>
    <xf numFmtId="0" fontId="2" fillId="4" borderId="1" xfId="0" applyFont="1" applyFill="1" applyBorder="1"/>
    <xf numFmtId="0" fontId="0" fillId="8" borderId="1" xfId="0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9" borderId="16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8" borderId="6" xfId="0" applyFont="1" applyFill="1" applyBorder="1" applyAlignment="1">
      <alignment horizontal="right"/>
    </xf>
    <xf numFmtId="0" fontId="2" fillId="8" borderId="7" xfId="0" applyFont="1" applyFill="1" applyBorder="1" applyAlignment="1">
      <alignment horizontal="right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6" fillId="6" borderId="9" xfId="0" applyFont="1" applyFill="1" applyBorder="1" applyAlignment="1" applyProtection="1">
      <alignment horizontal="center" vertical="center" wrapText="1"/>
      <protection hidden="1"/>
    </xf>
    <xf numFmtId="0" fontId="6" fillId="6" borderId="24" xfId="0" applyFont="1" applyFill="1" applyBorder="1" applyAlignment="1" applyProtection="1">
      <alignment horizontal="center" vertical="center" wrapText="1"/>
      <protection hidden="1"/>
    </xf>
    <xf numFmtId="0" fontId="1" fillId="10" borderId="28" xfId="0" applyFont="1" applyFill="1" applyBorder="1" applyAlignment="1">
      <alignment horizontal="center" vertical="center" wrapText="1"/>
    </xf>
    <xf numFmtId="0" fontId="1" fillId="10" borderId="10" xfId="0" applyFont="1" applyFill="1" applyBorder="1" applyAlignment="1">
      <alignment horizontal="center" vertical="center" wrapText="1"/>
    </xf>
    <xf numFmtId="0" fontId="1" fillId="10" borderId="29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5" fillId="5" borderId="1" xfId="0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right" vertical="center"/>
    </xf>
    <xf numFmtId="0" fontId="2" fillId="11" borderId="25" xfId="0" applyFont="1" applyFill="1" applyBorder="1" applyAlignment="1">
      <alignment horizontal="right" vertical="center"/>
    </xf>
    <xf numFmtId="0" fontId="2" fillId="11" borderId="7" xfId="0" applyFont="1" applyFill="1" applyBorder="1" applyAlignment="1">
      <alignment horizontal="right" vertical="center"/>
    </xf>
  </cellXfs>
  <cellStyles count="5">
    <cellStyle name="Moneda" xfId="2" builtinId="4"/>
    <cellStyle name="Moneda 2" xfId="4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zoomScale="85" zoomScaleNormal="85" workbookViewId="0">
      <selection activeCell="C9" sqref="C9"/>
    </sheetView>
  </sheetViews>
  <sheetFormatPr baseColWidth="10" defaultRowHeight="14.4" x14ac:dyDescent="0.3"/>
  <cols>
    <col min="1" max="1" width="17.5546875" customWidth="1"/>
    <col min="2" max="2" width="34" customWidth="1"/>
    <col min="3" max="3" width="82.6640625" customWidth="1"/>
  </cols>
  <sheetData>
    <row r="1" spans="1:3" ht="31.8" thickBot="1" x14ac:dyDescent="0.35">
      <c r="A1" s="11" t="s">
        <v>31</v>
      </c>
      <c r="B1" s="12" t="s">
        <v>32</v>
      </c>
      <c r="C1" s="13" t="s">
        <v>33</v>
      </c>
    </row>
    <row r="2" spans="1:3" ht="63.6" customHeight="1" thickBot="1" x14ac:dyDescent="0.35">
      <c r="A2" s="67" t="s">
        <v>26</v>
      </c>
      <c r="B2" s="68"/>
      <c r="C2" s="7" t="s">
        <v>88</v>
      </c>
    </row>
    <row r="3" spans="1:3" ht="61.8" customHeight="1" x14ac:dyDescent="0.3">
      <c r="A3" s="64" t="s">
        <v>35</v>
      </c>
      <c r="B3" s="6" t="s">
        <v>3</v>
      </c>
      <c r="C3" s="16" t="s">
        <v>86</v>
      </c>
    </row>
    <row r="4" spans="1:3" ht="61.8" customHeight="1" x14ac:dyDescent="0.3">
      <c r="A4" s="64"/>
      <c r="B4" s="6" t="s">
        <v>98</v>
      </c>
      <c r="C4" s="63" t="s">
        <v>102</v>
      </c>
    </row>
    <row r="5" spans="1:3" ht="43.5" customHeight="1" x14ac:dyDescent="0.3">
      <c r="A5" s="65"/>
      <c r="B5" s="4" t="s">
        <v>84</v>
      </c>
      <c r="C5" s="2" t="s">
        <v>87</v>
      </c>
    </row>
    <row r="6" spans="1:3" ht="43.5" customHeight="1" x14ac:dyDescent="0.3">
      <c r="A6" s="65"/>
      <c r="B6" s="4" t="s">
        <v>85</v>
      </c>
      <c r="C6" s="2" t="s">
        <v>38</v>
      </c>
    </row>
    <row r="7" spans="1:3" ht="43.5" customHeight="1" x14ac:dyDescent="0.3">
      <c r="A7" s="65"/>
      <c r="B7" s="4" t="s">
        <v>22</v>
      </c>
      <c r="C7" s="2" t="s">
        <v>87</v>
      </c>
    </row>
    <row r="8" spans="1:3" ht="43.5" customHeight="1" x14ac:dyDescent="0.3">
      <c r="A8" s="65"/>
      <c r="B8" s="4" t="s">
        <v>23</v>
      </c>
      <c r="C8" s="2" t="s">
        <v>38</v>
      </c>
    </row>
    <row r="9" spans="1:3" ht="43.5" customHeight="1" x14ac:dyDescent="0.3">
      <c r="A9" s="65"/>
      <c r="B9" s="4" t="s">
        <v>62</v>
      </c>
      <c r="C9" s="2" t="s">
        <v>87</v>
      </c>
    </row>
    <row r="10" spans="1:3" ht="43.5" customHeight="1" x14ac:dyDescent="0.3">
      <c r="A10" s="65"/>
      <c r="B10" s="4" t="s">
        <v>80</v>
      </c>
      <c r="C10" s="17" t="s">
        <v>104</v>
      </c>
    </row>
    <row r="11" spans="1:3" ht="43.5" customHeight="1" thickBot="1" x14ac:dyDescent="0.35">
      <c r="A11" s="66"/>
      <c r="B11" s="5" t="s">
        <v>108</v>
      </c>
      <c r="C11" s="3" t="s">
        <v>87</v>
      </c>
    </row>
  </sheetData>
  <sheetProtection algorithmName="SHA-512" hashValue="LjE7djcXOybU6MdE4Wb0qcOmrRhaVe/skzW4Az8Y8pzJ9wD54PV47NB28ltnKsYIoCbBZC2B7sXLDU4liXEUqw==" saltValue="QjHeDAViyFo0GphcW0vHjg==" spinCount="100000" sheet="1" objects="1" scenarios="1"/>
  <mergeCells count="2">
    <mergeCell ref="A3:A11"/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E12"/>
  <sheetViews>
    <sheetView tabSelected="1" view="pageBreakPreview" zoomScale="145" zoomScaleNormal="145" zoomScaleSheetLayoutView="145" workbookViewId="0">
      <selection activeCell="D24" sqref="D24"/>
    </sheetView>
  </sheetViews>
  <sheetFormatPr baseColWidth="10" defaultRowHeight="14.4" x14ac:dyDescent="0.3"/>
  <cols>
    <col min="1" max="1" width="16.44140625" customWidth="1"/>
    <col min="2" max="5" width="31" customWidth="1"/>
  </cols>
  <sheetData>
    <row r="1" spans="1:5" x14ac:dyDescent="0.3">
      <c r="A1" s="72" t="s">
        <v>83</v>
      </c>
      <c r="B1" s="73"/>
      <c r="C1" s="55" t="s">
        <v>41</v>
      </c>
      <c r="D1" s="32"/>
      <c r="E1" s="56"/>
    </row>
    <row r="2" spans="1:5" x14ac:dyDescent="0.3">
      <c r="A2" s="57"/>
      <c r="B2" s="57" t="s">
        <v>25</v>
      </c>
      <c r="C2" s="57" t="s">
        <v>0</v>
      </c>
      <c r="D2" s="57" t="s">
        <v>24</v>
      </c>
      <c r="E2" s="57" t="s">
        <v>19</v>
      </c>
    </row>
    <row r="3" spans="1:5" x14ac:dyDescent="0.3">
      <c r="A3" s="69" t="s">
        <v>35</v>
      </c>
      <c r="B3" s="45" t="s">
        <v>77</v>
      </c>
      <c r="C3" s="44">
        <f>'Talento_45+'!B7</f>
        <v>0</v>
      </c>
      <c r="D3" s="44">
        <f>'Talento_45+'!C7</f>
        <v>0</v>
      </c>
      <c r="E3" s="44">
        <f>'Talento_45+'!D7</f>
        <v>0</v>
      </c>
    </row>
    <row r="4" spans="1:5" x14ac:dyDescent="0.3">
      <c r="A4" s="69"/>
      <c r="B4" s="45" t="s">
        <v>98</v>
      </c>
      <c r="C4" s="44">
        <f>'Encuentros 45+'!E7</f>
        <v>0</v>
      </c>
      <c r="D4" s="44">
        <f>'Encuentros 45+'!F7</f>
        <v>0</v>
      </c>
      <c r="E4" s="44">
        <f>'Encuentros 45+'!G7</f>
        <v>0</v>
      </c>
    </row>
    <row r="5" spans="1:5" x14ac:dyDescent="0.3">
      <c r="A5" s="69"/>
      <c r="B5" s="45" t="s">
        <v>78</v>
      </c>
      <c r="C5" s="44">
        <f>'Emprendedoras_Proyectos A y B'!B3</f>
        <v>0</v>
      </c>
      <c r="D5" s="44">
        <f>'Emprendedoras_Proyectos A y B'!C3</f>
        <v>0</v>
      </c>
      <c r="E5" s="44">
        <f>'Emprendedoras_Proyectos A y B'!D3</f>
        <v>0</v>
      </c>
    </row>
    <row r="6" spans="1:5" x14ac:dyDescent="0.3">
      <c r="A6" s="69"/>
      <c r="B6" s="45" t="s">
        <v>79</v>
      </c>
      <c r="C6" s="44">
        <f>'Emprendedoras_Proyectos A y B'!B4</f>
        <v>0</v>
      </c>
      <c r="D6" s="44">
        <f>'Emprendedoras_Proyectos A y B'!C4</f>
        <v>0</v>
      </c>
      <c r="E6" s="44">
        <f>'Emprendedoras_Proyectos A y B'!D4</f>
        <v>0</v>
      </c>
    </row>
    <row r="7" spans="1:5" x14ac:dyDescent="0.3">
      <c r="A7" s="69"/>
      <c r="B7" s="45" t="s">
        <v>22</v>
      </c>
      <c r="C7" s="44">
        <f>'EE_Proyectos A y B'!B3</f>
        <v>0</v>
      </c>
      <c r="D7" s="44">
        <f>'EE_Proyectos A y B'!C3</f>
        <v>0</v>
      </c>
      <c r="E7" s="44">
        <f>'EE_Proyectos A y B'!D3</f>
        <v>0</v>
      </c>
    </row>
    <row r="8" spans="1:5" x14ac:dyDescent="0.3">
      <c r="A8" s="69"/>
      <c r="B8" s="45" t="s">
        <v>23</v>
      </c>
      <c r="C8" s="44">
        <f>'EE_Proyectos A y B'!B4</f>
        <v>0</v>
      </c>
      <c r="D8" s="44">
        <f>'EE_Proyectos A y B'!C4</f>
        <v>0</v>
      </c>
      <c r="E8" s="44">
        <f>'EE_Proyectos A y B'!D4</f>
        <v>0</v>
      </c>
    </row>
    <row r="9" spans="1:5" x14ac:dyDescent="0.3">
      <c r="A9" s="69"/>
      <c r="B9" s="45" t="s">
        <v>62</v>
      </c>
      <c r="C9" s="44">
        <f>'FP Pyme y Ferias FP Pyme'!B3</f>
        <v>0</v>
      </c>
      <c r="D9" s="44">
        <f>'FP Pyme y Ferias FP Pyme'!C3</f>
        <v>0</v>
      </c>
      <c r="E9" s="44">
        <f>'FP Pyme y Ferias FP Pyme'!D3</f>
        <v>0</v>
      </c>
    </row>
    <row r="10" spans="1:5" x14ac:dyDescent="0.3">
      <c r="A10" s="69"/>
      <c r="B10" s="45" t="s">
        <v>80</v>
      </c>
      <c r="C10" s="44">
        <f>'FP Pyme y Ferias FP Pyme'!E11</f>
        <v>0</v>
      </c>
      <c r="D10" s="44">
        <f>'FP Pyme y Ferias FP Pyme'!F11</f>
        <v>0</v>
      </c>
      <c r="E10" s="44">
        <f>'FP Pyme y Ferias FP Pyme'!G11</f>
        <v>0</v>
      </c>
    </row>
    <row r="11" spans="1:5" x14ac:dyDescent="0.3">
      <c r="A11" s="69"/>
      <c r="B11" s="45" t="s">
        <v>81</v>
      </c>
      <c r="C11" s="44">
        <f>'Somos FP'!B4</f>
        <v>0</v>
      </c>
      <c r="D11" s="44">
        <f>'Somos FP'!C4</f>
        <v>0</v>
      </c>
      <c r="E11" s="44">
        <f>'Somos FP'!D4</f>
        <v>0</v>
      </c>
    </row>
    <row r="12" spans="1:5" x14ac:dyDescent="0.3">
      <c r="A12" s="70" t="s">
        <v>82</v>
      </c>
      <c r="B12" s="71"/>
      <c r="C12" s="58">
        <f>SUM(C3:C11)</f>
        <v>0</v>
      </c>
      <c r="D12" s="58">
        <f t="shared" ref="D12:E12" si="0">SUM(D3:D11)</f>
        <v>0</v>
      </c>
      <c r="E12" s="58">
        <f t="shared" si="0"/>
        <v>0</v>
      </c>
    </row>
  </sheetData>
  <sheetProtection algorithmName="SHA-512" hashValue="kwgk83fYHIgCzAdIlf1Pm4nw21WZIx1quD06T8ZGNpan4CkFuZItcPGTSncjXByZFKGf6XSRrta8Mpr0L2uJFQ==" saltValue="7TYAZGQuy5ynd7n8cjv1ig==" spinCount="100000" sheet="1" objects="1" scenarios="1"/>
  <mergeCells count="3">
    <mergeCell ref="A3:A11"/>
    <mergeCell ref="A12:B12"/>
    <mergeCell ref="A1:B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FF762B-33CF-4ECA-A72F-AC78A373CD6E}">
          <x14:formula1>
            <xm:f>Hoja1!$A$1:$A$18</xm:f>
          </x14:formula1>
          <xm:sqref>D1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238BE-B821-4FD6-A20F-5A58CCA223E7}">
  <dimension ref="A1:B18"/>
  <sheetViews>
    <sheetView workbookViewId="0">
      <selection sqref="A1:B18"/>
    </sheetView>
  </sheetViews>
  <sheetFormatPr baseColWidth="10" defaultRowHeight="14.4" x14ac:dyDescent="0.3"/>
  <sheetData>
    <row r="1" spans="1:2" x14ac:dyDescent="0.3">
      <c r="A1" s="33" t="s">
        <v>42</v>
      </c>
      <c r="B1" s="34">
        <v>2496.9</v>
      </c>
    </row>
    <row r="2" spans="1:2" x14ac:dyDescent="0.3">
      <c r="A2" s="33" t="s">
        <v>43</v>
      </c>
      <c r="B2" s="34">
        <v>2812.6</v>
      </c>
    </row>
    <row r="3" spans="1:2" x14ac:dyDescent="0.3">
      <c r="A3" s="33" t="s">
        <v>44</v>
      </c>
      <c r="B3" s="35">
        <v>2812.6</v>
      </c>
    </row>
    <row r="4" spans="1:2" x14ac:dyDescent="0.3">
      <c r="A4" s="33" t="s">
        <v>45</v>
      </c>
      <c r="B4" s="34">
        <v>2611.6999999999998</v>
      </c>
    </row>
    <row r="5" spans="1:2" x14ac:dyDescent="0.3">
      <c r="A5" s="33" t="s">
        <v>46</v>
      </c>
      <c r="B5" s="36">
        <v>2755.2</v>
      </c>
    </row>
    <row r="6" spans="1:2" x14ac:dyDescent="0.3">
      <c r="A6" s="33" t="s">
        <v>47</v>
      </c>
      <c r="B6" s="34">
        <v>2525.6</v>
      </c>
    </row>
    <row r="7" spans="1:2" x14ac:dyDescent="0.3">
      <c r="A7" s="33" t="s">
        <v>48</v>
      </c>
      <c r="B7" s="36">
        <v>2611.6999999999998</v>
      </c>
    </row>
    <row r="8" spans="1:2" x14ac:dyDescent="0.3">
      <c r="A8" s="33" t="s">
        <v>49</v>
      </c>
      <c r="B8" s="34">
        <v>3128.3</v>
      </c>
    </row>
    <row r="9" spans="1:2" x14ac:dyDescent="0.3">
      <c r="A9" s="33" t="s">
        <v>50</v>
      </c>
      <c r="B9" s="36">
        <v>3070.9</v>
      </c>
    </row>
    <row r="10" spans="1:2" x14ac:dyDescent="0.3">
      <c r="A10" s="33" t="s">
        <v>51</v>
      </c>
      <c r="B10" s="34">
        <v>2611.6999999999998</v>
      </c>
    </row>
    <row r="11" spans="1:2" x14ac:dyDescent="0.3">
      <c r="A11" s="33" t="s">
        <v>52</v>
      </c>
      <c r="B11" s="36">
        <v>2410.8000000000002</v>
      </c>
    </row>
    <row r="12" spans="1:2" x14ac:dyDescent="0.3">
      <c r="A12" s="33" t="s">
        <v>53</v>
      </c>
      <c r="B12" s="34">
        <v>2525.6</v>
      </c>
    </row>
    <row r="13" spans="1:2" x14ac:dyDescent="0.3">
      <c r="A13" s="37" t="s">
        <v>54</v>
      </c>
      <c r="B13" s="36">
        <v>2755.2</v>
      </c>
    </row>
    <row r="14" spans="1:2" x14ac:dyDescent="0.3">
      <c r="A14" s="33" t="s">
        <v>55</v>
      </c>
      <c r="B14" s="36">
        <v>2640.4</v>
      </c>
    </row>
    <row r="15" spans="1:2" x14ac:dyDescent="0.3">
      <c r="A15" s="33" t="s">
        <v>56</v>
      </c>
      <c r="B15" s="34">
        <v>3386.6</v>
      </c>
    </row>
    <row r="16" spans="1:2" x14ac:dyDescent="0.3">
      <c r="A16" s="33" t="s">
        <v>57</v>
      </c>
      <c r="B16" s="34">
        <v>2410.8000000000002</v>
      </c>
    </row>
    <row r="17" spans="1:2" x14ac:dyDescent="0.3">
      <c r="A17" s="33" t="s">
        <v>58</v>
      </c>
      <c r="B17" s="36">
        <v>3070.9</v>
      </c>
    </row>
    <row r="18" spans="1:2" x14ac:dyDescent="0.3">
      <c r="A18" s="33" t="s">
        <v>59</v>
      </c>
      <c r="B18" s="34">
        <v>3357.9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59999389629810485"/>
  </sheetPr>
  <dimension ref="A1:K22"/>
  <sheetViews>
    <sheetView showGridLines="0" view="pageBreakPreview" zoomScale="115" zoomScaleNormal="100" zoomScaleSheetLayoutView="115" workbookViewId="0">
      <selection activeCell="D17" sqref="D17"/>
    </sheetView>
  </sheetViews>
  <sheetFormatPr baseColWidth="10" defaultRowHeight="14.4" x14ac:dyDescent="0.3"/>
  <cols>
    <col min="1" max="1" width="31" customWidth="1"/>
    <col min="2" max="6" width="22.109375" customWidth="1"/>
    <col min="7" max="7" width="24.6640625" customWidth="1"/>
    <col min="8" max="8" width="30.6640625" customWidth="1"/>
    <col min="9" max="12" width="24.6640625" customWidth="1"/>
  </cols>
  <sheetData>
    <row r="1" spans="1:11" x14ac:dyDescent="0.3">
      <c r="A1" s="77">
        <v>2025</v>
      </c>
      <c r="B1" s="76" t="s">
        <v>73</v>
      </c>
      <c r="C1" s="76"/>
      <c r="D1" s="76"/>
    </row>
    <row r="2" spans="1:11" ht="15.75" customHeight="1" x14ac:dyDescent="0.3">
      <c r="A2" s="78"/>
      <c r="B2" s="46" t="s">
        <v>0</v>
      </c>
      <c r="C2" s="46" t="s">
        <v>36</v>
      </c>
      <c r="D2" s="46" t="s">
        <v>39</v>
      </c>
      <c r="K2" s="1"/>
    </row>
    <row r="3" spans="1:11" ht="15.75" customHeight="1" x14ac:dyDescent="0.3">
      <c r="A3" s="47" t="s">
        <v>10</v>
      </c>
      <c r="B3" s="20">
        <f>B11*B12</f>
        <v>0</v>
      </c>
      <c r="C3" s="20">
        <f>B3*0.6964</f>
        <v>0</v>
      </c>
      <c r="D3" s="20">
        <f>B3-C3</f>
        <v>0</v>
      </c>
      <c r="F3" s="39"/>
      <c r="K3" s="1"/>
    </row>
    <row r="4" spans="1:11" x14ac:dyDescent="0.3">
      <c r="A4" s="47" t="s">
        <v>18</v>
      </c>
      <c r="B4" s="20">
        <f>E22</f>
        <v>0</v>
      </c>
      <c r="C4" s="20">
        <f t="shared" ref="C4:C6" si="0">B4*0.6964</f>
        <v>0</v>
      </c>
      <c r="D4" s="20">
        <f t="shared" ref="D4:D7" si="1">B4-C4</f>
        <v>0</v>
      </c>
      <c r="E4" s="48"/>
      <c r="K4" s="1"/>
    </row>
    <row r="5" spans="1:11" x14ac:dyDescent="0.3">
      <c r="A5" s="47" t="s">
        <v>11</v>
      </c>
      <c r="B5" s="20">
        <f>C11*C12</f>
        <v>0</v>
      </c>
      <c r="C5" s="20">
        <f t="shared" si="0"/>
        <v>0</v>
      </c>
      <c r="D5" s="20">
        <f t="shared" si="1"/>
        <v>0</v>
      </c>
      <c r="K5" s="1"/>
    </row>
    <row r="6" spans="1:11" x14ac:dyDescent="0.3">
      <c r="A6" s="47" t="s">
        <v>12</v>
      </c>
      <c r="B6" s="20">
        <f>D11*D12</f>
        <v>0</v>
      </c>
      <c r="C6" s="20">
        <f t="shared" si="0"/>
        <v>0</v>
      </c>
      <c r="D6" s="20">
        <f t="shared" si="1"/>
        <v>0</v>
      </c>
    </row>
    <row r="7" spans="1:11" x14ac:dyDescent="0.3">
      <c r="A7" s="49" t="s">
        <v>9</v>
      </c>
      <c r="B7" s="22">
        <f>SUM(B3:B6)</f>
        <v>0</v>
      </c>
      <c r="C7" s="22">
        <f>SUM(C3:C6)</f>
        <v>0</v>
      </c>
      <c r="D7" s="22">
        <f t="shared" si="1"/>
        <v>0</v>
      </c>
    </row>
    <row r="9" spans="1:11" x14ac:dyDescent="0.3">
      <c r="A9" s="76" t="s">
        <v>74</v>
      </c>
      <c r="B9" s="76"/>
      <c r="C9" s="76"/>
      <c r="D9" s="76"/>
    </row>
    <row r="10" spans="1:11" ht="28.8" x14ac:dyDescent="0.3">
      <c r="A10" s="47"/>
      <c r="B10" s="50" t="s">
        <v>6</v>
      </c>
      <c r="C10" s="50" t="s">
        <v>8</v>
      </c>
      <c r="D10" s="50" t="s">
        <v>7</v>
      </c>
    </row>
    <row r="11" spans="1:11" x14ac:dyDescent="0.3">
      <c r="A11" s="47" t="s">
        <v>5</v>
      </c>
      <c r="B11" s="14"/>
      <c r="C11" s="14"/>
      <c r="D11" s="14"/>
    </row>
    <row r="12" spans="1:11" x14ac:dyDescent="0.3">
      <c r="A12" s="47" t="s">
        <v>13</v>
      </c>
      <c r="B12" s="24">
        <v>189.54</v>
      </c>
      <c r="C12" s="24">
        <v>205.34</v>
      </c>
      <c r="D12" s="24">
        <v>5000</v>
      </c>
    </row>
    <row r="13" spans="1:11" x14ac:dyDescent="0.3">
      <c r="A13" s="47" t="s">
        <v>14</v>
      </c>
      <c r="B13" s="44">
        <f t="shared" ref="B13" si="2">B12*B11</f>
        <v>0</v>
      </c>
      <c r="C13" s="44">
        <f>C12*C11</f>
        <v>0</v>
      </c>
      <c r="D13" s="44">
        <f>D12*D11</f>
        <v>0</v>
      </c>
    </row>
    <row r="15" spans="1:11" x14ac:dyDescent="0.3">
      <c r="A15" s="76" t="s">
        <v>74</v>
      </c>
      <c r="B15" s="76"/>
      <c r="C15" s="76"/>
      <c r="D15" s="76"/>
      <c r="E15" s="76"/>
      <c r="F15" s="76"/>
      <c r="G15" s="76"/>
    </row>
    <row r="16" spans="1:11" x14ac:dyDescent="0.3">
      <c r="A16" s="51" t="s">
        <v>17</v>
      </c>
      <c r="B16" s="50" t="s">
        <v>15</v>
      </c>
      <c r="C16" s="50" t="s">
        <v>21</v>
      </c>
      <c r="D16" s="50" t="s">
        <v>29</v>
      </c>
      <c r="E16" s="46" t="s">
        <v>0</v>
      </c>
      <c r="F16" s="46" t="s">
        <v>36</v>
      </c>
      <c r="G16" s="46" t="s">
        <v>39</v>
      </c>
    </row>
    <row r="17" spans="1:7" x14ac:dyDescent="0.3">
      <c r="A17" s="79" t="s">
        <v>75</v>
      </c>
      <c r="B17" s="45">
        <v>30</v>
      </c>
      <c r="C17" s="31">
        <f>IFERROR(VLOOKUP(RESUMEN!$D$1,Hoja1!$A$1:$B$18,2,FALSE),0)</f>
        <v>0</v>
      </c>
      <c r="D17" s="14"/>
      <c r="E17" s="24">
        <f>C17*D17</f>
        <v>0</v>
      </c>
      <c r="F17" s="24">
        <f>E17*0.6964</f>
        <v>0</v>
      </c>
      <c r="G17" s="44">
        <f>E17-F17</f>
        <v>0</v>
      </c>
    </row>
    <row r="18" spans="1:7" x14ac:dyDescent="0.3">
      <c r="A18" s="80"/>
      <c r="B18" s="45">
        <v>60</v>
      </c>
      <c r="C18" s="31">
        <f>IFERROR(VLOOKUP(RESUMEN!$D$1,Hoja1!$A$1:$B$18,2,FALSE),0)</f>
        <v>0</v>
      </c>
      <c r="D18" s="14"/>
      <c r="E18" s="24">
        <f t="shared" ref="E18:E21" si="3">C18*D18</f>
        <v>0</v>
      </c>
      <c r="F18" s="24">
        <f t="shared" ref="F18:F21" si="4">E18*0.6964</f>
        <v>0</v>
      </c>
      <c r="G18" s="44">
        <f t="shared" ref="G18:G21" si="5">E18-F18</f>
        <v>0</v>
      </c>
    </row>
    <row r="19" spans="1:7" ht="15" thickBot="1" x14ac:dyDescent="0.35">
      <c r="A19" s="80"/>
      <c r="B19" s="45">
        <v>90</v>
      </c>
      <c r="C19" s="31">
        <f>IFERROR(VLOOKUP(RESUMEN!$D$1,Hoja1!$A$1:$B$18,2,FALSE),0)</f>
        <v>0</v>
      </c>
      <c r="D19" s="14"/>
      <c r="E19" s="24">
        <f t="shared" si="3"/>
        <v>0</v>
      </c>
      <c r="F19" s="24">
        <f t="shared" si="4"/>
        <v>0</v>
      </c>
      <c r="G19" s="44">
        <f t="shared" si="5"/>
        <v>0</v>
      </c>
    </row>
    <row r="20" spans="1:7" x14ac:dyDescent="0.3">
      <c r="A20" s="40" t="s">
        <v>76</v>
      </c>
      <c r="B20" s="52">
        <v>120</v>
      </c>
      <c r="C20" s="31">
        <f>IFERROR(VLOOKUP(RESUMEN!$D$1,Hoja1!$A$1:$B$18,2,FALSE),0)</f>
        <v>0</v>
      </c>
      <c r="D20" s="14"/>
      <c r="E20" s="24">
        <f t="shared" si="3"/>
        <v>0</v>
      </c>
      <c r="F20" s="24">
        <f t="shared" si="4"/>
        <v>0</v>
      </c>
      <c r="G20" s="44">
        <f t="shared" si="5"/>
        <v>0</v>
      </c>
    </row>
    <row r="21" spans="1:7" ht="15" thickBot="1" x14ac:dyDescent="0.35">
      <c r="A21" s="53" t="e">
        <f>((D17*30)+(D18*60)+(D19*90)+(D20*120)+(D21*150))/(SUM(D17:D21))</f>
        <v>#DIV/0!</v>
      </c>
      <c r="B21" s="52">
        <v>150</v>
      </c>
      <c r="C21" s="31">
        <f>IFERROR(VLOOKUP(RESUMEN!$D$1,Hoja1!$A$1:$B$18,2,FALSE),0)</f>
        <v>0</v>
      </c>
      <c r="D21" s="14"/>
      <c r="E21" s="24">
        <f t="shared" si="3"/>
        <v>0</v>
      </c>
      <c r="F21" s="24">
        <f t="shared" si="4"/>
        <v>0</v>
      </c>
      <c r="G21" s="44">
        <f t="shared" si="5"/>
        <v>0</v>
      </c>
    </row>
    <row r="22" spans="1:7" x14ac:dyDescent="0.3">
      <c r="A22" s="74" t="s">
        <v>16</v>
      </c>
      <c r="B22" s="75"/>
      <c r="C22" s="75"/>
      <c r="D22" s="54">
        <f>SUM(D17:D21)</f>
        <v>0</v>
      </c>
      <c r="E22" s="41">
        <f>SUM(E17:E21)</f>
        <v>0</v>
      </c>
      <c r="F22" s="41">
        <f>SUM(F17:F21)</f>
        <v>0</v>
      </c>
      <c r="G22" s="41">
        <f>SUM(G17:G21)</f>
        <v>0</v>
      </c>
    </row>
  </sheetData>
  <sheetProtection algorithmName="SHA-512" hashValue="OpoDNkjoRTn/B4MecBhv2ZjwUY3jO1SSS+ibQXBg+cslE2qCX1Oaa8hmGmK6oPDYmwfz4XB0i0vT9sNKsFepMQ==" saltValue="6SKnlcs+NJBgEZ2mjeSSXQ==" spinCount="100000" sheet="1" objects="1" scenarios="1"/>
  <mergeCells count="6">
    <mergeCell ref="A22:C22"/>
    <mergeCell ref="A15:G15"/>
    <mergeCell ref="B1:D1"/>
    <mergeCell ref="A9:D9"/>
    <mergeCell ref="A1:A2"/>
    <mergeCell ref="A17:A19"/>
  </mergeCells>
  <pageMargins left="0.7" right="0.7" top="0.75" bottom="0.75" header="0.3" footer="0.3"/>
  <pageSetup paperSize="9" scale="5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83A7F-10DD-4E74-BA8D-1F29A2E1B90A}">
  <sheetPr>
    <tabColor theme="9" tint="0.59999389629810485"/>
    <pageSetUpPr fitToPage="1"/>
  </sheetPr>
  <dimension ref="A1:G32"/>
  <sheetViews>
    <sheetView showGridLines="0" view="pageBreakPreview" zoomScale="130" zoomScaleNormal="100" zoomScaleSheetLayoutView="130" workbookViewId="0">
      <selection activeCell="C22" sqref="C22"/>
    </sheetView>
  </sheetViews>
  <sheetFormatPr baseColWidth="10" defaultRowHeight="14.4" x14ac:dyDescent="0.3"/>
  <cols>
    <col min="1" max="1" width="25.88671875" customWidth="1"/>
    <col min="2" max="3" width="20.77734375" customWidth="1"/>
    <col min="4" max="4" width="26.109375" customWidth="1"/>
    <col min="5" max="5" width="24.6640625" customWidth="1"/>
    <col min="6" max="7" width="16.5546875" customWidth="1"/>
  </cols>
  <sheetData>
    <row r="1" spans="1:7" ht="15.75" customHeight="1" x14ac:dyDescent="0.3">
      <c r="A1" s="77" t="s">
        <v>89</v>
      </c>
      <c r="B1" s="84" t="s">
        <v>90</v>
      </c>
      <c r="C1" s="84" t="s">
        <v>91</v>
      </c>
      <c r="D1" s="84" t="s">
        <v>105</v>
      </c>
      <c r="E1" s="86" t="s">
        <v>92</v>
      </c>
      <c r="F1" s="86"/>
      <c r="G1" s="86"/>
    </row>
    <row r="2" spans="1:7" x14ac:dyDescent="0.3">
      <c r="A2" s="78"/>
      <c r="B2" s="85"/>
      <c r="C2" s="85"/>
      <c r="D2" s="85"/>
      <c r="E2" s="19" t="s">
        <v>0</v>
      </c>
      <c r="F2" s="19" t="s">
        <v>36</v>
      </c>
      <c r="G2" s="19" t="s">
        <v>93</v>
      </c>
    </row>
    <row r="3" spans="1:7" x14ac:dyDescent="0.3">
      <c r="A3" s="42" t="s">
        <v>94</v>
      </c>
      <c r="B3" s="20">
        <v>80000</v>
      </c>
      <c r="C3" s="43">
        <v>200</v>
      </c>
      <c r="D3" s="14"/>
      <c r="E3" s="20">
        <f>B3*D3</f>
        <v>0</v>
      </c>
      <c r="F3" s="20">
        <f>E3*0.6964</f>
        <v>0</v>
      </c>
      <c r="G3" s="44">
        <f>E3-F3</f>
        <v>0</v>
      </c>
    </row>
    <row r="4" spans="1:7" x14ac:dyDescent="0.3">
      <c r="A4" s="42" t="s">
        <v>95</v>
      </c>
      <c r="B4" s="20">
        <v>60000</v>
      </c>
      <c r="C4" s="43">
        <v>150</v>
      </c>
      <c r="D4" s="14"/>
      <c r="E4" s="20">
        <f>B4*D4</f>
        <v>0</v>
      </c>
      <c r="F4" s="20">
        <f>E4*0.6964</f>
        <v>0</v>
      </c>
      <c r="G4" s="44">
        <f>E4-F4</f>
        <v>0</v>
      </c>
    </row>
    <row r="5" spans="1:7" x14ac:dyDescent="0.3">
      <c r="A5" s="42" t="s">
        <v>96</v>
      </c>
      <c r="B5" s="20">
        <v>40000</v>
      </c>
      <c r="C5" s="43">
        <v>100</v>
      </c>
      <c r="D5" s="14"/>
      <c r="E5" s="20">
        <f>B5*D5</f>
        <v>0</v>
      </c>
      <c r="F5" s="20">
        <f>E5*0.6964</f>
        <v>0</v>
      </c>
      <c r="G5" s="44">
        <f t="shared" ref="G5" si="0">E5-F5</f>
        <v>0</v>
      </c>
    </row>
    <row r="6" spans="1:7" x14ac:dyDescent="0.3">
      <c r="A6" s="42" t="s">
        <v>99</v>
      </c>
      <c r="B6" s="20">
        <v>20000</v>
      </c>
      <c r="C6" s="43">
        <v>50</v>
      </c>
      <c r="D6" s="14"/>
      <c r="E6" s="20">
        <f>B6*D6</f>
        <v>0</v>
      </c>
      <c r="F6" s="20">
        <f>E6*0.6964</f>
        <v>0</v>
      </c>
      <c r="G6" s="44">
        <f>E6-F6</f>
        <v>0</v>
      </c>
    </row>
    <row r="7" spans="1:7" x14ac:dyDescent="0.3">
      <c r="A7" s="81" t="s">
        <v>97</v>
      </c>
      <c r="B7" s="82"/>
      <c r="C7" s="83"/>
      <c r="D7" s="45">
        <f>SUM(D3:D6)</f>
        <v>0</v>
      </c>
      <c r="E7" s="22">
        <f>SUM(E3:E6)</f>
        <v>0</v>
      </c>
      <c r="F7" s="22">
        <f>SUM(F3:F6)</f>
        <v>0</v>
      </c>
      <c r="G7" s="22">
        <f>SUM(G3:G6)</f>
        <v>0</v>
      </c>
    </row>
    <row r="8" spans="1:7" x14ac:dyDescent="0.3">
      <c r="D8" s="18" t="s">
        <v>100</v>
      </c>
    </row>
    <row r="16" spans="1:7" ht="27" customHeight="1" x14ac:dyDescent="0.3"/>
    <row r="19" ht="24.75" customHeight="1" x14ac:dyDescent="0.3"/>
    <row r="32" ht="15" customHeight="1" x14ac:dyDescent="0.3"/>
  </sheetData>
  <sheetProtection algorithmName="SHA-512" hashValue="Iu+05J4s+BiAYtHYcXlh/fiTt/SeZTWdKCTfyDNiGc7G/dgMMZVaEmcoBpy3foMZ78bNv/8Ctxb4I16P2GzdFQ==" saltValue="UJ3B5Ncny86hrIEoIjXybQ==" spinCount="100000" sheet="1" objects="1" scenarios="1"/>
  <mergeCells count="6">
    <mergeCell ref="E1:G1"/>
    <mergeCell ref="A7:C7"/>
    <mergeCell ref="A1:A2"/>
    <mergeCell ref="B1:B2"/>
    <mergeCell ref="C1:C2"/>
    <mergeCell ref="D1:D2"/>
  </mergeCells>
  <conditionalFormatting sqref="D7">
    <cfRule type="cellIs" dxfId="1" priority="1" operator="greaterThan">
      <formula>4</formula>
    </cfRule>
  </conditionalFormatting>
  <printOptions horizontalCentered="1"/>
  <pageMargins left="0.70866141732283472" right="0.70866141732283472" top="1.3385826771653544" bottom="0.74803149606299213" header="0.31496062992125984" footer="0.31496062992125984"/>
  <pageSetup paperSize="9" scale="86" orientation="landscape" r:id="rId1"/>
  <headerFooter>
    <oddFooter>&amp;C&amp;D&amp;T&amp;RCC/LB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59999389629810485"/>
  </sheetPr>
  <dimension ref="A1:G14"/>
  <sheetViews>
    <sheetView showGridLines="0" view="pageBreakPreview" zoomScale="115" zoomScaleNormal="100" zoomScaleSheetLayoutView="115" workbookViewId="0">
      <selection activeCell="D24" sqref="D24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77">
        <v>2025</v>
      </c>
      <c r="B1" s="87" t="s">
        <v>70</v>
      </c>
      <c r="C1" s="87"/>
      <c r="D1" s="87"/>
      <c r="F1" s="88" t="s">
        <v>27</v>
      </c>
      <c r="G1" s="89"/>
    </row>
    <row r="2" spans="1:7" ht="28.8" x14ac:dyDescent="0.3">
      <c r="A2" s="78"/>
      <c r="B2" s="19" t="s">
        <v>0</v>
      </c>
      <c r="C2" s="19" t="s">
        <v>36</v>
      </c>
      <c r="D2" s="19" t="s">
        <v>39</v>
      </c>
      <c r="F2" s="59" t="s">
        <v>101</v>
      </c>
      <c r="G2" s="25" t="s">
        <v>28</v>
      </c>
    </row>
    <row r="3" spans="1:7" ht="15" thickBot="1" x14ac:dyDescent="0.35">
      <c r="A3" s="23" t="s">
        <v>65</v>
      </c>
      <c r="B3" s="20">
        <f>F3*G3</f>
        <v>0</v>
      </c>
      <c r="C3" s="20">
        <f>B3*0.6964</f>
        <v>0</v>
      </c>
      <c r="D3" s="20">
        <f>B3-C3</f>
        <v>0</v>
      </c>
      <c r="F3" s="15"/>
      <c r="G3" s="26">
        <v>38.46</v>
      </c>
    </row>
    <row r="4" spans="1:7" x14ac:dyDescent="0.3">
      <c r="A4" s="23" t="s">
        <v>1</v>
      </c>
      <c r="B4" s="20">
        <f>E14</f>
        <v>0</v>
      </c>
      <c r="C4" s="20">
        <f>B4*0.6964</f>
        <v>0</v>
      </c>
      <c r="D4" s="20">
        <f>B4-C4</f>
        <v>0</v>
      </c>
    </row>
    <row r="5" spans="1:7" x14ac:dyDescent="0.3">
      <c r="A5" s="27" t="s">
        <v>4</v>
      </c>
      <c r="B5" s="22">
        <f t="shared" ref="B5:C5" si="0">SUM(B3:B4)</f>
        <v>0</v>
      </c>
      <c r="C5" s="22">
        <f t="shared" si="0"/>
        <v>0</v>
      </c>
      <c r="D5" s="22">
        <f>SUM(D3:D4)</f>
        <v>0</v>
      </c>
      <c r="F5" s="39"/>
    </row>
    <row r="6" spans="1:7" x14ac:dyDescent="0.3">
      <c r="E6" s="1"/>
      <c r="F6" s="1"/>
    </row>
    <row r="7" spans="1:7" x14ac:dyDescent="0.3">
      <c r="A7" s="91" t="s">
        <v>72</v>
      </c>
      <c r="B7" s="91"/>
      <c r="C7" s="91"/>
      <c r="D7" s="91"/>
      <c r="E7" s="91"/>
      <c r="F7" s="91"/>
      <c r="G7" s="91"/>
    </row>
    <row r="8" spans="1:7" x14ac:dyDescent="0.3">
      <c r="A8" s="10" t="s">
        <v>20</v>
      </c>
      <c r="B8" s="10" t="s">
        <v>15</v>
      </c>
      <c r="C8" s="10" t="s">
        <v>21</v>
      </c>
      <c r="D8" s="10" t="s">
        <v>5</v>
      </c>
      <c r="E8" s="10" t="s">
        <v>0</v>
      </c>
      <c r="F8" s="10" t="s">
        <v>36</v>
      </c>
      <c r="G8" s="10" t="s">
        <v>19</v>
      </c>
    </row>
    <row r="9" spans="1:7" x14ac:dyDescent="0.3">
      <c r="A9" s="79" t="s">
        <v>66</v>
      </c>
      <c r="B9" s="8">
        <v>30</v>
      </c>
      <c r="C9" s="31">
        <f>IFERROR(VLOOKUP(RESUMEN!$D$1,Hoja1!$A$1:$B$18,2,FALSE),0)</f>
        <v>0</v>
      </c>
      <c r="D9" s="9"/>
      <c r="E9" s="20">
        <f>C9*D9</f>
        <v>0</v>
      </c>
      <c r="F9" s="20">
        <f>+E9*0.6964%</f>
        <v>0</v>
      </c>
      <c r="G9" s="20">
        <f t="shared" ref="G9" si="1">+E9-F9</f>
        <v>0</v>
      </c>
    </row>
    <row r="10" spans="1:7" x14ac:dyDescent="0.3">
      <c r="A10" s="80"/>
      <c r="B10" s="8">
        <v>60</v>
      </c>
      <c r="C10" s="31">
        <f>IFERROR(VLOOKUP(RESUMEN!$D$1,Hoja1!$A$1:$B$18,2,FALSE),0)</f>
        <v>0</v>
      </c>
      <c r="D10" s="9"/>
      <c r="E10" s="20">
        <f t="shared" ref="E10:E13" si="2">C10*D10</f>
        <v>0</v>
      </c>
      <c r="F10" s="20">
        <f t="shared" ref="F10:F13" si="3">+E10*0.6964%</f>
        <v>0</v>
      </c>
      <c r="G10" s="20">
        <f t="shared" ref="G10:G13" si="4">+E10-F10</f>
        <v>0</v>
      </c>
    </row>
    <row r="11" spans="1:7" x14ac:dyDescent="0.3">
      <c r="A11" s="80"/>
      <c r="B11" s="8">
        <v>90</v>
      </c>
      <c r="C11" s="31">
        <f>IFERROR(VLOOKUP(RESUMEN!$D$1,Hoja1!$A$1:$B$18,2,FALSE),0)</f>
        <v>0</v>
      </c>
      <c r="D11" s="9"/>
      <c r="E11" s="20">
        <f t="shared" si="2"/>
        <v>0</v>
      </c>
      <c r="F11" s="20">
        <f t="shared" si="3"/>
        <v>0</v>
      </c>
      <c r="G11" s="20">
        <f t="shared" si="4"/>
        <v>0</v>
      </c>
    </row>
    <row r="12" spans="1:7" x14ac:dyDescent="0.3">
      <c r="A12" s="38" t="s">
        <v>69</v>
      </c>
      <c r="B12" s="8">
        <v>120</v>
      </c>
      <c r="C12" s="31">
        <f>IFERROR(VLOOKUP(RESUMEN!$D$1,Hoja1!$A$1:$B$18,2,FALSE),0)</f>
        <v>0</v>
      </c>
      <c r="D12" s="9"/>
      <c r="E12" s="20">
        <f t="shared" si="2"/>
        <v>0</v>
      </c>
      <c r="F12" s="20">
        <f t="shared" si="3"/>
        <v>0</v>
      </c>
      <c r="G12" s="20">
        <f t="shared" si="4"/>
        <v>0</v>
      </c>
    </row>
    <row r="13" spans="1:7" x14ac:dyDescent="0.3">
      <c r="A13" s="23" t="e">
        <f>((D9*30)+(D10*60)+(D11*90)+(D12*120)+(D13*150))/(SUM(D9:D13))</f>
        <v>#DIV/0!</v>
      </c>
      <c r="B13" s="8">
        <v>150</v>
      </c>
      <c r="C13" s="31">
        <f>IFERROR(VLOOKUP(RESUMEN!$D$1,Hoja1!$A$1:$B$18,2,FALSE),0)</f>
        <v>0</v>
      </c>
      <c r="D13" s="9"/>
      <c r="E13" s="20">
        <f t="shared" si="2"/>
        <v>0</v>
      </c>
      <c r="F13" s="20">
        <f t="shared" si="3"/>
        <v>0</v>
      </c>
      <c r="G13" s="20">
        <f t="shared" si="4"/>
        <v>0</v>
      </c>
    </row>
    <row r="14" spans="1:7" x14ac:dyDescent="0.3">
      <c r="A14" s="90" t="s">
        <v>71</v>
      </c>
      <c r="B14" s="90"/>
      <c r="C14" s="90"/>
      <c r="D14" s="28">
        <f>SUM(D9:D13)</f>
        <v>0</v>
      </c>
      <c r="E14" s="22">
        <f>SUM(E9:E13)</f>
        <v>0</v>
      </c>
      <c r="F14" s="22">
        <f>SUM(F9:F13)</f>
        <v>0</v>
      </c>
      <c r="G14" s="22">
        <f>SUM(G9:G13)</f>
        <v>0</v>
      </c>
    </row>
  </sheetData>
  <sheetProtection algorithmName="SHA-512" hashValue="MxwqCDYkvEhd1qAku8Xh6AyPddwmz0hAXqveFiXMwJipi/KjMg7GTFZLlsbiaVsufaQAgX1ZDvHQi0SXTu+6sQ==" saltValue="nmAPvbUNR864gh6Vz1F2VQ==" spinCount="100000" sheet="1" objects="1" scenarios="1"/>
  <mergeCells count="6">
    <mergeCell ref="B1:D1"/>
    <mergeCell ref="F1:G1"/>
    <mergeCell ref="A1:A2"/>
    <mergeCell ref="A14:C14"/>
    <mergeCell ref="A7:G7"/>
    <mergeCell ref="A9:A11"/>
  </mergeCells>
  <pageMargins left="0.7" right="0.7" top="0.75" bottom="0.75" header="0.3" footer="0.3"/>
  <pageSetup paperSize="9" scale="48" orientation="portrait" r:id="rId1"/>
  <ignoredErrors>
    <ignoredError sqref="B4:G4 B14:G14 B13 B12 E12:G12 G3 B9:B11 D10:G10 D13:G13 A6:G6 A5:D5 G5 C3:E3 A8:G8 B7:G7 E11:G11 E9:G9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G14"/>
  <sheetViews>
    <sheetView showGridLines="0" view="pageBreakPreview" zoomScaleNormal="100" zoomScaleSheetLayoutView="100" workbookViewId="0">
      <selection activeCell="E25" sqref="E25"/>
    </sheetView>
  </sheetViews>
  <sheetFormatPr baseColWidth="10" defaultRowHeight="14.4" x14ac:dyDescent="0.3"/>
  <cols>
    <col min="1" max="1" width="31" customWidth="1"/>
    <col min="2" max="7" width="24.6640625" customWidth="1"/>
  </cols>
  <sheetData>
    <row r="1" spans="1:7" ht="15.75" customHeight="1" thickBot="1" x14ac:dyDescent="0.35">
      <c r="A1" s="77">
        <v>2025</v>
      </c>
      <c r="B1" s="87" t="s">
        <v>2</v>
      </c>
      <c r="C1" s="87"/>
      <c r="D1" s="87"/>
      <c r="F1" s="88" t="s">
        <v>27</v>
      </c>
      <c r="G1" s="89"/>
    </row>
    <row r="2" spans="1:7" ht="28.8" x14ac:dyDescent="0.3">
      <c r="A2" s="78"/>
      <c r="B2" s="19" t="s">
        <v>0</v>
      </c>
      <c r="C2" s="19" t="s">
        <v>36</v>
      </c>
      <c r="D2" s="19" t="s">
        <v>39</v>
      </c>
      <c r="F2" s="59" t="s">
        <v>101</v>
      </c>
      <c r="G2" s="25" t="s">
        <v>28</v>
      </c>
    </row>
    <row r="3" spans="1:7" ht="15" thickBot="1" x14ac:dyDescent="0.35">
      <c r="A3" s="21" t="s">
        <v>65</v>
      </c>
      <c r="B3" s="20">
        <f>F3*G3</f>
        <v>0</v>
      </c>
      <c r="C3" s="20">
        <f>B3*0.6964</f>
        <v>0</v>
      </c>
      <c r="D3" s="20">
        <f>B3-C3</f>
        <v>0</v>
      </c>
      <c r="F3" s="15"/>
      <c r="G3" s="26">
        <v>38.46</v>
      </c>
    </row>
    <row r="4" spans="1:7" x14ac:dyDescent="0.3">
      <c r="A4" s="23" t="s">
        <v>1</v>
      </c>
      <c r="B4" s="20">
        <f>E14</f>
        <v>0</v>
      </c>
      <c r="C4" s="20">
        <f>B4*0.6964</f>
        <v>0</v>
      </c>
      <c r="D4" s="20">
        <f>B4-C4</f>
        <v>0</v>
      </c>
    </row>
    <row r="5" spans="1:7" x14ac:dyDescent="0.3">
      <c r="A5" s="27" t="s">
        <v>4</v>
      </c>
      <c r="B5" s="22">
        <f t="shared" ref="B5:C5" si="0">SUM(B3:B4)</f>
        <v>0</v>
      </c>
      <c r="C5" s="22">
        <f t="shared" si="0"/>
        <v>0</v>
      </c>
      <c r="D5" s="22">
        <f>SUM(D3:D4)</f>
        <v>0</v>
      </c>
      <c r="F5" s="39"/>
    </row>
    <row r="6" spans="1:7" x14ac:dyDescent="0.3">
      <c r="E6" s="1"/>
      <c r="F6" s="1"/>
    </row>
    <row r="7" spans="1:7" x14ac:dyDescent="0.3">
      <c r="A7" s="91" t="s">
        <v>34</v>
      </c>
      <c r="B7" s="91"/>
      <c r="C7" s="91"/>
      <c r="D7" s="91"/>
      <c r="E7" s="91"/>
      <c r="F7" s="91"/>
      <c r="G7" s="91"/>
    </row>
    <row r="8" spans="1:7" x14ac:dyDescent="0.3">
      <c r="A8" s="10" t="s">
        <v>20</v>
      </c>
      <c r="B8" s="10" t="s">
        <v>15</v>
      </c>
      <c r="C8" s="10" t="s">
        <v>21</v>
      </c>
      <c r="D8" s="10" t="s">
        <v>5</v>
      </c>
      <c r="E8" s="10" t="s">
        <v>0</v>
      </c>
      <c r="F8" s="10" t="s">
        <v>36</v>
      </c>
      <c r="G8" s="10" t="s">
        <v>39</v>
      </c>
    </row>
    <row r="9" spans="1:7" x14ac:dyDescent="0.3">
      <c r="A9" s="79" t="s">
        <v>66</v>
      </c>
      <c r="B9" s="8">
        <v>30</v>
      </c>
      <c r="C9" s="31">
        <f>IFERROR(VLOOKUP(RESUMEN!$D$1,Hoja1!$A$1:$B$18,2,FALSE),0)</f>
        <v>0</v>
      </c>
      <c r="D9" s="9"/>
      <c r="E9" s="20">
        <f>C9*D9</f>
        <v>0</v>
      </c>
      <c r="F9" s="20">
        <f>+E9*69.64%</f>
        <v>0</v>
      </c>
      <c r="G9" s="20">
        <f t="shared" ref="G9:G13" si="1">+E9-F9</f>
        <v>0</v>
      </c>
    </row>
    <row r="10" spans="1:7" x14ac:dyDescent="0.3">
      <c r="A10" s="80"/>
      <c r="B10" s="8">
        <v>60</v>
      </c>
      <c r="C10" s="31">
        <f>IFERROR(VLOOKUP(RESUMEN!$D$1,Hoja1!$A$1:$B$18,2,FALSE),0)</f>
        <v>0</v>
      </c>
      <c r="D10" s="9"/>
      <c r="E10" s="20">
        <f t="shared" ref="E10:E13" si="2">C10*D10</f>
        <v>0</v>
      </c>
      <c r="F10" s="20">
        <f t="shared" ref="F10:F13" si="3">+E10*69.64%</f>
        <v>0</v>
      </c>
      <c r="G10" s="20">
        <f t="shared" si="1"/>
        <v>0</v>
      </c>
    </row>
    <row r="11" spans="1:7" x14ac:dyDescent="0.3">
      <c r="A11" s="80"/>
      <c r="B11" s="8">
        <v>90</v>
      </c>
      <c r="C11" s="31">
        <f>IFERROR(VLOOKUP(RESUMEN!$D$1,Hoja1!$A$1:$B$18,2,FALSE),0)</f>
        <v>0</v>
      </c>
      <c r="D11" s="9"/>
      <c r="E11" s="20">
        <f t="shared" si="2"/>
        <v>0</v>
      </c>
      <c r="F11" s="20">
        <f t="shared" si="3"/>
        <v>0</v>
      </c>
      <c r="G11" s="20">
        <f t="shared" si="1"/>
        <v>0</v>
      </c>
    </row>
    <row r="12" spans="1:7" x14ac:dyDescent="0.3">
      <c r="A12" s="38" t="s">
        <v>68</v>
      </c>
      <c r="B12" s="8">
        <v>120</v>
      </c>
      <c r="C12" s="31">
        <f>IFERROR(VLOOKUP(RESUMEN!$D$1,Hoja1!$A$1:$B$18,2,FALSE),0)</f>
        <v>0</v>
      </c>
      <c r="D12" s="9"/>
      <c r="E12" s="20">
        <f t="shared" si="2"/>
        <v>0</v>
      </c>
      <c r="F12" s="20">
        <f t="shared" si="3"/>
        <v>0</v>
      </c>
      <c r="G12" s="20">
        <f t="shared" si="1"/>
        <v>0</v>
      </c>
    </row>
    <row r="13" spans="1:7" x14ac:dyDescent="0.3">
      <c r="A13" s="23" t="e">
        <f>((D9*30)+(D10*60)+(D11*90)+(D12*120)+(D13*150))/(SUM(D9:D13))</f>
        <v>#DIV/0!</v>
      </c>
      <c r="B13" s="8">
        <v>150</v>
      </c>
      <c r="C13" s="31">
        <f>IFERROR(VLOOKUP(RESUMEN!$D$1,Hoja1!$A$1:$B$18,2,FALSE),0)</f>
        <v>0</v>
      </c>
      <c r="D13" s="9"/>
      <c r="E13" s="20">
        <f t="shared" si="2"/>
        <v>0</v>
      </c>
      <c r="F13" s="20">
        <f t="shared" si="3"/>
        <v>0</v>
      </c>
      <c r="G13" s="20">
        <f t="shared" si="1"/>
        <v>0</v>
      </c>
    </row>
    <row r="14" spans="1:7" x14ac:dyDescent="0.3">
      <c r="A14" s="90" t="s">
        <v>67</v>
      </c>
      <c r="B14" s="90"/>
      <c r="C14" s="90"/>
      <c r="D14" s="28">
        <f>SUM(D9:D13)</f>
        <v>0</v>
      </c>
      <c r="E14" s="22">
        <f>SUM(E9:E13)</f>
        <v>0</v>
      </c>
      <c r="F14" s="22">
        <f>SUM(F9:F13)</f>
        <v>0</v>
      </c>
      <c r="G14" s="22">
        <f>SUM(G9:G13)</f>
        <v>0</v>
      </c>
    </row>
  </sheetData>
  <sheetProtection algorithmName="SHA-512" hashValue="g4XbzAM0nqGDOQ1PjXaNwK+/Im1XVFgAfmZzxCmjdUxw1G41CqPDrvuyFboMHKQpAQ0EJWj1fKmYirm4xbQSTg==" saltValue="FkM7A2IgkHZWR8fNtGuMIw==" spinCount="100000" sheet="1" objects="1" scenarios="1"/>
  <mergeCells count="6">
    <mergeCell ref="B1:D1"/>
    <mergeCell ref="F1:G1"/>
    <mergeCell ref="A1:A2"/>
    <mergeCell ref="A14:C14"/>
    <mergeCell ref="A7:G7"/>
    <mergeCell ref="A9:A11"/>
  </mergeCells>
  <pageMargins left="0.7" right="0.7" top="0.75" bottom="0.75" header="0.3" footer="0.3"/>
  <pageSetup paperSize="9" scale="4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 tint="0.59999389629810485"/>
  </sheetPr>
  <dimension ref="A1:G12"/>
  <sheetViews>
    <sheetView showGridLines="0" view="pageBreakPreview" zoomScaleNormal="100" zoomScaleSheetLayoutView="100" workbookViewId="0">
      <selection activeCell="E16" sqref="E16"/>
    </sheetView>
  </sheetViews>
  <sheetFormatPr baseColWidth="10" defaultRowHeight="14.4" x14ac:dyDescent="0.3"/>
  <cols>
    <col min="1" max="1" width="31" customWidth="1"/>
    <col min="2" max="2" width="27.109375" customWidth="1"/>
    <col min="3" max="7" width="24.6640625" customWidth="1"/>
  </cols>
  <sheetData>
    <row r="1" spans="1:7" ht="15.75" customHeight="1" thickBot="1" x14ac:dyDescent="0.35">
      <c r="A1" s="77">
        <v>2025</v>
      </c>
      <c r="B1" s="91" t="s">
        <v>62</v>
      </c>
      <c r="C1" s="91"/>
      <c r="D1" s="91"/>
      <c r="F1" s="88" t="s">
        <v>30</v>
      </c>
      <c r="G1" s="89"/>
    </row>
    <row r="2" spans="1:7" ht="28.8" x14ac:dyDescent="0.3">
      <c r="A2" s="78"/>
      <c r="B2" s="60" t="s">
        <v>0</v>
      </c>
      <c r="C2" s="60" t="s">
        <v>36</v>
      </c>
      <c r="D2" s="60" t="s">
        <v>39</v>
      </c>
      <c r="F2" s="59" t="s">
        <v>101</v>
      </c>
      <c r="G2" s="25" t="s">
        <v>28</v>
      </c>
    </row>
    <row r="3" spans="1:7" ht="15" thickBot="1" x14ac:dyDescent="0.35">
      <c r="A3" s="21" t="s">
        <v>61</v>
      </c>
      <c r="B3" s="20">
        <f>F3*G3</f>
        <v>0</v>
      </c>
      <c r="C3" s="20">
        <f>B3*0.6964</f>
        <v>0</v>
      </c>
      <c r="D3" s="20">
        <f>B3-C3</f>
        <v>0</v>
      </c>
      <c r="F3" s="15"/>
      <c r="G3" s="26">
        <v>38.46</v>
      </c>
    </row>
    <row r="4" spans="1:7" x14ac:dyDescent="0.3">
      <c r="A4" s="27" t="s">
        <v>4</v>
      </c>
      <c r="B4" s="22">
        <f>SUM(B3:B3)</f>
        <v>0</v>
      </c>
      <c r="C4" s="22">
        <f>SUM(C3:C3)</f>
        <v>0</v>
      </c>
      <c r="D4" s="22">
        <f>SUM(D3:D3)</f>
        <v>0</v>
      </c>
    </row>
    <row r="5" spans="1:7" x14ac:dyDescent="0.3">
      <c r="E5" s="1"/>
      <c r="F5" s="1"/>
    </row>
    <row r="6" spans="1:7" x14ac:dyDescent="0.3">
      <c r="B6" s="91" t="s">
        <v>64</v>
      </c>
      <c r="C6" s="91"/>
      <c r="D6" s="91"/>
      <c r="E6" s="91"/>
      <c r="F6" s="91"/>
    </row>
    <row r="7" spans="1:7" ht="35.4" customHeight="1" x14ac:dyDescent="0.3">
      <c r="B7" s="60" t="s">
        <v>37</v>
      </c>
      <c r="C7" s="61" t="s">
        <v>40</v>
      </c>
      <c r="D7" s="61" t="s">
        <v>106</v>
      </c>
      <c r="E7" s="60" t="s">
        <v>0</v>
      </c>
      <c r="F7" s="60" t="s">
        <v>36</v>
      </c>
      <c r="G7" s="60" t="s">
        <v>39</v>
      </c>
    </row>
    <row r="8" spans="1:7" x14ac:dyDescent="0.3">
      <c r="A8" s="21" t="s">
        <v>63</v>
      </c>
      <c r="B8" s="20">
        <v>60000</v>
      </c>
      <c r="C8" s="43">
        <v>60</v>
      </c>
      <c r="D8" s="30"/>
      <c r="E8" s="20">
        <f>B8*D8</f>
        <v>0</v>
      </c>
      <c r="F8" s="20">
        <f>E8*0.6964</f>
        <v>0</v>
      </c>
      <c r="G8" s="44">
        <f>E8-F8</f>
        <v>0</v>
      </c>
    </row>
    <row r="9" spans="1:7" x14ac:dyDescent="0.3">
      <c r="A9" s="21" t="s">
        <v>63</v>
      </c>
      <c r="B9" s="20">
        <v>40000</v>
      </c>
      <c r="C9" s="43">
        <v>40</v>
      </c>
      <c r="D9" s="30"/>
      <c r="E9" s="20">
        <f t="shared" ref="E9:E10" si="0">B9*D9</f>
        <v>0</v>
      </c>
      <c r="F9" s="20">
        <f t="shared" ref="F9:F10" si="1">E9*0.6964</f>
        <v>0</v>
      </c>
      <c r="G9" s="44">
        <f t="shared" ref="G9:G10" si="2">E9-F9</f>
        <v>0</v>
      </c>
    </row>
    <row r="10" spans="1:7" x14ac:dyDescent="0.3">
      <c r="A10" s="21" t="s">
        <v>63</v>
      </c>
      <c r="B10" s="20">
        <v>20000</v>
      </c>
      <c r="C10" s="43">
        <v>20</v>
      </c>
      <c r="D10" s="30"/>
      <c r="E10" s="20">
        <f t="shared" si="0"/>
        <v>0</v>
      </c>
      <c r="F10" s="20">
        <f t="shared" si="1"/>
        <v>0</v>
      </c>
      <c r="G10" s="44">
        <f t="shared" si="2"/>
        <v>0</v>
      </c>
    </row>
    <row r="11" spans="1:7" x14ac:dyDescent="0.3">
      <c r="A11" s="92" t="s">
        <v>4</v>
      </c>
      <c r="B11" s="93"/>
      <c r="C11" s="94"/>
      <c r="D11" s="62">
        <f>SUM(D8:D10)</f>
        <v>0</v>
      </c>
      <c r="E11" s="22">
        <f>SUM(E8:E10)</f>
        <v>0</v>
      </c>
      <c r="F11" s="22">
        <f>SUM(F8:F10)</f>
        <v>0</v>
      </c>
      <c r="G11" s="22">
        <f>SUM(G8:G10)</f>
        <v>0</v>
      </c>
    </row>
    <row r="12" spans="1:7" x14ac:dyDescent="0.3">
      <c r="C12" s="29"/>
      <c r="D12" s="18" t="s">
        <v>103</v>
      </c>
    </row>
  </sheetData>
  <sheetProtection algorithmName="SHA-512" hashValue="hGDuScFDuiDTUn3MSieQEV4sRzuhe1Wf5vEMmMVW3LfqpVFv/7lFYoMabH5fz8lgDSPfBjkbigBhhk+O1I4Zpg==" saltValue="FQnet2ziHf6ChRPVXgiTFw==" spinCount="100000" sheet="1" objects="1" scenarios="1"/>
  <mergeCells count="5">
    <mergeCell ref="F1:G1"/>
    <mergeCell ref="B1:D1"/>
    <mergeCell ref="A1:A2"/>
    <mergeCell ref="B6:F6"/>
    <mergeCell ref="A11:C11"/>
  </mergeCells>
  <conditionalFormatting sqref="D11">
    <cfRule type="cellIs" dxfId="0" priority="1" operator="greaterThan">
      <formula>4</formula>
    </cfRule>
  </conditionalFormatting>
  <dataValidations count="1">
    <dataValidation type="whole" operator="lessThan" allowBlank="1" showInputMessage="1" showErrorMessage="1" promptTitle="Nº MÁXIMO DE FERIAS = 6" sqref="C12" xr:uid="{00000000-0002-0000-0800-000000000000}">
      <formula1>6</formula1>
    </dataValidation>
  </dataValidations>
  <pageMargins left="0.7" right="0.7" top="0.75" bottom="0.75" header="0.3" footer="0.3"/>
  <pageSetup paperSize="9" scale="4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 tint="0.59999389629810485"/>
  </sheetPr>
  <dimension ref="A1:G5"/>
  <sheetViews>
    <sheetView showGridLines="0" view="pageBreakPreview" zoomScale="130" zoomScaleNormal="100" zoomScaleSheetLayoutView="130" workbookViewId="0">
      <selection activeCell="D11" sqref="D11"/>
    </sheetView>
  </sheetViews>
  <sheetFormatPr baseColWidth="10" defaultRowHeight="14.4" x14ac:dyDescent="0.3"/>
  <cols>
    <col min="1" max="1" width="31" customWidth="1"/>
    <col min="2" max="4" width="24.6640625" customWidth="1"/>
    <col min="5" max="5" width="3.6640625" customWidth="1"/>
    <col min="6" max="7" width="24.6640625" customWidth="1"/>
  </cols>
  <sheetData>
    <row r="1" spans="1:7" ht="15.75" customHeight="1" thickBot="1" x14ac:dyDescent="0.35">
      <c r="A1" s="77">
        <v>2025</v>
      </c>
      <c r="B1" s="91" t="s">
        <v>60</v>
      </c>
      <c r="C1" s="91"/>
      <c r="D1" s="91"/>
      <c r="F1" s="88" t="s">
        <v>30</v>
      </c>
      <c r="G1" s="89"/>
    </row>
    <row r="2" spans="1:7" ht="28.8" x14ac:dyDescent="0.3">
      <c r="A2" s="78"/>
      <c r="B2" s="60" t="s">
        <v>0</v>
      </c>
      <c r="C2" s="60" t="s">
        <v>36</v>
      </c>
      <c r="D2" s="60" t="s">
        <v>39</v>
      </c>
      <c r="F2" s="59" t="s">
        <v>101</v>
      </c>
      <c r="G2" s="25" t="s">
        <v>28</v>
      </c>
    </row>
    <row r="3" spans="1:7" ht="15" thickBot="1" x14ac:dyDescent="0.35">
      <c r="A3" s="21" t="s">
        <v>107</v>
      </c>
      <c r="B3" s="20">
        <f>F3*G3</f>
        <v>0</v>
      </c>
      <c r="C3" s="20">
        <f>B3*0.6964</f>
        <v>0</v>
      </c>
      <c r="D3" s="20">
        <f>B3-C3</f>
        <v>0</v>
      </c>
      <c r="F3" s="15"/>
      <c r="G3" s="26">
        <v>38.46</v>
      </c>
    </row>
    <row r="4" spans="1:7" x14ac:dyDescent="0.3">
      <c r="A4" s="27" t="s">
        <v>4</v>
      </c>
      <c r="B4" s="22">
        <f>SUM(B3:B3)</f>
        <v>0</v>
      </c>
      <c r="C4" s="22">
        <f>SUM(C3:C3)</f>
        <v>0</v>
      </c>
      <c r="D4" s="22">
        <f>SUM(D3:D3)</f>
        <v>0</v>
      </c>
    </row>
    <row r="5" spans="1:7" x14ac:dyDescent="0.3">
      <c r="E5" s="1"/>
      <c r="F5" s="1"/>
    </row>
  </sheetData>
  <sheetProtection algorithmName="SHA-512" hashValue="RFz0K/VcpBXIEbzvkdMGj1VF1WSrkC23kdQ9m6bC/sJ/g6ii9z5Veuk32Yukvq2u9j8GgrMaBpnpQQI4u3YqnQ==" saltValue="/C+3XiI5txakPssbOq6BWg==" spinCount="100000" sheet="1" objects="1" scenarios="1"/>
  <mergeCells count="3">
    <mergeCell ref="B1:D1"/>
    <mergeCell ref="F1:G1"/>
    <mergeCell ref="A1:A2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</vt:i4>
      </vt:variant>
    </vt:vector>
  </HeadingPairs>
  <TitlesOfParts>
    <vt:vector size="11" baseType="lpstr">
      <vt:lpstr>Leyenda</vt:lpstr>
      <vt:lpstr>RESUMEN</vt:lpstr>
      <vt:lpstr>Hoja1</vt:lpstr>
      <vt:lpstr>Talento_45+</vt:lpstr>
      <vt:lpstr>Encuentros 45+</vt:lpstr>
      <vt:lpstr>Emprendedoras_Proyectos A y B</vt:lpstr>
      <vt:lpstr>EE_Proyectos A y B</vt:lpstr>
      <vt:lpstr>FP Pyme y Ferias FP Pyme</vt:lpstr>
      <vt:lpstr>Somos FP</vt:lpstr>
      <vt:lpstr>'Encuentros 45+'!Área_de_impresión</vt:lpstr>
      <vt:lpstr>'FP Pyme y Ferias FP Pyme'!Área_de_impresión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Info - Somos FPDual</cp:lastModifiedBy>
  <dcterms:created xsi:type="dcterms:W3CDTF">2022-07-16T10:53:16Z</dcterms:created>
  <dcterms:modified xsi:type="dcterms:W3CDTF">2024-12-04T16:31:20Z</dcterms:modified>
</cp:coreProperties>
</file>