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\\FILESSERVER\Formacion\2024_EFESO\MI_2024\06_MI_Fondos_Adicionales_2_EFESO\"/>
    </mc:Choice>
  </mc:AlternateContent>
  <xr:revisionPtr revIDLastSave="0" documentId="13_ncr:1_{0A2DA00C-CF99-4E4B-9239-DC97C23426CC}" xr6:coauthVersionLast="47" xr6:coauthVersionMax="47" xr10:uidLastSave="{00000000-0000-0000-0000-000000000000}"/>
  <bookViews>
    <workbookView xWindow="-108" yWindow="-108" windowWidth="30936" windowHeight="16776" tabRatio="828" xr2:uid="{00000000-000D-0000-FFFF-FFFF00000000}"/>
  </bookViews>
  <sheets>
    <sheet name="RESUMEN" sheetId="21" r:id="rId1"/>
    <sheet name="EFESO - Talento 45+" sheetId="1" r:id="rId2"/>
    <sheet name="EFESO - EspañaEmprende B" sheetId="17" r:id="rId3"/>
    <sheet name="Hoja1" sheetId="26" state="hidden" r:id="rId4"/>
  </sheets>
  <definedNames>
    <definedName name="_xlnm.Print_Area" localSheetId="0">RESUMEN!$A$1:$E$5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7" l="1"/>
  <c r="C26" i="26"/>
  <c r="B26" i="26"/>
  <c r="D26" i="26" s="1"/>
  <c r="C25" i="26"/>
  <c r="D25" i="26" s="1"/>
  <c r="C22" i="26"/>
  <c r="D22" i="26" s="1"/>
  <c r="B22" i="26"/>
  <c r="C21" i="26"/>
  <c r="D21" i="26" s="1"/>
  <c r="C7" i="17" l="1"/>
  <c r="C6" i="17"/>
  <c r="C5" i="17"/>
  <c r="C4" i="17"/>
  <c r="C3" i="17"/>
  <c r="C21" i="1"/>
  <c r="C20" i="1"/>
  <c r="C19" i="1"/>
  <c r="C18" i="1"/>
  <c r="C17" i="1"/>
  <c r="C13" i="1" l="1"/>
  <c r="E17" i="1"/>
  <c r="F17" i="1" s="1"/>
  <c r="E18" i="1" l="1"/>
  <c r="F18" i="1" s="1"/>
  <c r="E19" i="1"/>
  <c r="F19" i="1" s="1"/>
  <c r="E20" i="1"/>
  <c r="F20" i="1" s="1"/>
  <c r="E21" i="1"/>
  <c r="F21" i="1" s="1"/>
  <c r="B3" i="1" l="1"/>
  <c r="E7" i="17"/>
  <c r="F7" i="17" s="1"/>
  <c r="E6" i="17"/>
  <c r="F6" i="17" s="1"/>
  <c r="E5" i="17"/>
  <c r="F5" i="17" s="1"/>
  <c r="E4" i="17"/>
  <c r="F4" i="17" s="1"/>
  <c r="E3" i="17"/>
  <c r="F3" i="17" l="1"/>
  <c r="E8" i="17"/>
  <c r="C4" i="21" s="1"/>
  <c r="C3" i="1"/>
  <c r="F22" i="1"/>
  <c r="F8" i="17" l="1"/>
  <c r="G7" i="17"/>
  <c r="G5" i="17"/>
  <c r="G6" i="17"/>
  <c r="G4" i="17"/>
  <c r="G3" i="17" l="1"/>
  <c r="G8" i="17" s="1"/>
  <c r="D4" i="21" l="1"/>
  <c r="E4" i="21" s="1"/>
  <c r="B13" i="1" l="1"/>
  <c r="D13" i="1"/>
  <c r="G17" i="1" l="1"/>
  <c r="G21" i="1"/>
  <c r="G18" i="1"/>
  <c r="G20" i="1"/>
  <c r="G19" i="1"/>
  <c r="E22" i="1"/>
  <c r="D22" i="1"/>
  <c r="B6" i="1"/>
  <c r="C6" i="1" s="1"/>
  <c r="B5" i="1"/>
  <c r="C5" i="1" s="1"/>
  <c r="D6" i="1" l="1"/>
  <c r="G22" i="1"/>
  <c r="B4" i="1"/>
  <c r="D3" i="1"/>
  <c r="C4" i="1" l="1"/>
  <c r="D5" i="1"/>
  <c r="B7" i="1"/>
  <c r="C3" i="21" s="1"/>
  <c r="C5" i="21" s="1"/>
  <c r="D3" i="21" l="1"/>
  <c r="C7" i="1"/>
  <c r="D7" i="1" s="1"/>
  <c r="D4" i="1"/>
  <c r="E3" i="21" l="1"/>
  <c r="E5" i="21" s="1"/>
  <c r="D5" i="21"/>
</calcChain>
</file>

<file path=xl/sharedStrings.xml><?xml version="1.0" encoding="utf-8"?>
<sst xmlns="http://schemas.openxmlformats.org/spreadsheetml/2006/main" count="74" uniqueCount="62">
  <si>
    <t>Coste Total</t>
  </si>
  <si>
    <t>Indicadores</t>
  </si>
  <si>
    <t>Orientación</t>
  </si>
  <si>
    <t>Ayudas a la contratación</t>
  </si>
  <si>
    <t>Diagnóstico para la reconversión</t>
  </si>
  <si>
    <t>Orientación Empleabilidad</t>
  </si>
  <si>
    <t>Diagnóstico Reconversión</t>
  </si>
  <si>
    <t>Inserción Laboral</t>
  </si>
  <si>
    <t>Coste Unitario</t>
  </si>
  <si>
    <t>Presupuesto Tramos y Ayudas</t>
  </si>
  <si>
    <t>Nº Horas</t>
  </si>
  <si>
    <t>Formación Presencial</t>
  </si>
  <si>
    <t>TOTAL</t>
  </si>
  <si>
    <t>Tramo Formación</t>
  </si>
  <si>
    <t>Formación Presencial y Online</t>
  </si>
  <si>
    <t>CCT</t>
  </si>
  <si>
    <t>Tipo Formación</t>
  </si>
  <si>
    <t>Importe</t>
  </si>
  <si>
    <t>España Emprende - Proyecto B</t>
  </si>
  <si>
    <t>Ayuda FSE</t>
  </si>
  <si>
    <t>Programa</t>
  </si>
  <si>
    <t>Nº Indicadores</t>
  </si>
  <si>
    <t xml:space="preserve">Formación Presencial </t>
  </si>
  <si>
    <t>CALCULADORA PROYECTO B - ESPAÑA EMPRENDE</t>
  </si>
  <si>
    <t>EFESO</t>
  </si>
  <si>
    <t>FSE (69,64%)</t>
  </si>
  <si>
    <t>PROGRAMAS ÁREA EFE 2024</t>
  </si>
  <si>
    <t>CCT (30,36%)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</si>
  <si>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</si>
  <si>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</si>
  <si>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</si>
  <si>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</si>
  <si>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</si>
  <si>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</si>
  <si>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</si>
  <si>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</si>
  <si>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</si>
  <si>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</si>
  <si>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</si>
  <si>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</si>
  <si>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</si>
  <si>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</si>
  <si>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</si>
  <si>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</si>
  <si>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</si>
  <si>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</si>
  <si>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</si>
  <si>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Talento 45+</t>
  </si>
  <si>
    <t>TALENTO JOVEN 45+</t>
  </si>
  <si>
    <t>Fondos Adicionales</t>
  </si>
  <si>
    <t>Petición Fondos Adicionales Talento 45+</t>
  </si>
  <si>
    <t>CALCULADORA TALENTO JOVEN 45+</t>
  </si>
  <si>
    <t>CALCULADORA FORMACIÓN TALENTO 45+</t>
  </si>
  <si>
    <t>Petición Fondos Adicionales Formación España Emprende 2024</t>
  </si>
  <si>
    <t>Fondos Adicionales EFESO 2024</t>
  </si>
  <si>
    <t>Presupuesto Fase 1
Emprendedores</t>
  </si>
  <si>
    <t>Importe Total Gabinete</t>
  </si>
  <si>
    <t>Cofinanciación FSE+ (69,64%)</t>
  </si>
  <si>
    <t>Cofinanciación Nacional (30,36%)</t>
  </si>
  <si>
    <t>Presupuesto Fase 2
Proyectos</t>
  </si>
  <si>
    <t>Presupuesto Máximo Elegible</t>
  </si>
  <si>
    <t>Insertar CCAA en pestaña "Resumen"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</si>
</sst>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top" wrapText="1"/>
    </xf>
    <xf numFmtId="3" fontId="8" fillId="0" borderId="1" xfId="0" applyNumberFormat="1" applyFont="1" applyBorder="1" applyAlignment="1" applyProtection="1">
      <alignment horizontal="center" vertical="center"/>
      <protection hidden="1"/>
    </xf>
    <xf numFmtId="3" fontId="0" fillId="7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0" fillId="7" borderId="1" xfId="0" applyFill="1" applyBorder="1" applyAlignment="1" applyProtection="1">
      <alignment horizontal="center"/>
      <protection locked="0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3" borderId="1" xfId="0" applyFill="1" applyBorder="1" applyAlignment="1">
      <alignment horizontal="center" vertical="center" wrapText="1"/>
    </xf>
    <xf numFmtId="164" fontId="0" fillId="0" borderId="1" xfId="2" applyNumberFormat="1" applyFont="1" applyBorder="1" applyAlignment="1" applyProtection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10" fillId="10" borderId="0" xfId="0" applyFont="1" applyFill="1"/>
    <xf numFmtId="0" fontId="11" fillId="0" borderId="1" xfId="0" applyFont="1" applyBorder="1"/>
    <xf numFmtId="8" fontId="12" fillId="11" borderId="1" xfId="0" applyNumberFormat="1" applyFont="1" applyFill="1" applyBorder="1" applyAlignment="1">
      <alignment horizontal="center"/>
    </xf>
    <xf numFmtId="8" fontId="12" fillId="10" borderId="1" xfId="0" applyNumberFormat="1" applyFont="1" applyFill="1" applyBorder="1" applyAlignment="1">
      <alignment horizontal="center" vertical="center"/>
    </xf>
    <xf numFmtId="8" fontId="12" fillId="10" borderId="1" xfId="0" applyNumberFormat="1" applyFont="1" applyFill="1" applyBorder="1" applyAlignment="1">
      <alignment horizontal="center"/>
    </xf>
    <xf numFmtId="0" fontId="13" fillId="0" borderId="1" xfId="0" applyFont="1" applyBorder="1"/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/>
    <xf numFmtId="164" fontId="2" fillId="0" borderId="1" xfId="0" applyNumberFormat="1" applyFont="1" applyBorder="1" applyAlignment="1">
      <alignment horizontal="center"/>
    </xf>
    <xf numFmtId="0" fontId="10" fillId="10" borderId="0" xfId="0" applyFont="1" applyFill="1" applyAlignment="1">
      <alignment horizontal="center" vertical="center"/>
    </xf>
    <xf numFmtId="0" fontId="2" fillId="7" borderId="1" xfId="0" applyFont="1" applyFill="1" applyBorder="1" applyAlignment="1" applyProtection="1">
      <alignment horizontal="center"/>
      <protection locked="0"/>
    </xf>
    <xf numFmtId="0" fontId="14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44" fontId="12" fillId="7" borderId="1" xfId="2" applyFont="1" applyFill="1" applyBorder="1" applyAlignment="1">
      <alignment horizontal="center" vertical="center" wrapText="1"/>
    </xf>
    <xf numFmtId="8" fontId="12" fillId="10" borderId="1" xfId="0" applyNumberFormat="1" applyFont="1" applyFill="1" applyBorder="1" applyAlignment="1">
      <alignment horizontal="center" vertical="center" wrapText="1"/>
    </xf>
    <xf numFmtId="44" fontId="11" fillId="10" borderId="1" xfId="0" applyNumberFormat="1" applyFont="1" applyFill="1" applyBorder="1" applyAlignment="1">
      <alignment horizontal="center" vertical="center" wrapText="1"/>
    </xf>
    <xf numFmtId="44" fontId="12" fillId="7" borderId="1" xfId="0" applyNumberFormat="1" applyFont="1" applyFill="1" applyBorder="1" applyAlignment="1">
      <alignment horizontal="center" vertical="center" wrapText="1"/>
    </xf>
    <xf numFmtId="8" fontId="14" fillId="7" borderId="1" xfId="0" applyNumberFormat="1" applyFont="1" applyFill="1" applyBorder="1" applyAlignment="1">
      <alignment horizontal="center" vertical="center"/>
    </xf>
    <xf numFmtId="8" fontId="11" fillId="10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9" borderId="3" xfId="0" applyFont="1" applyFill="1" applyBorder="1" applyAlignment="1">
      <alignment horizontal="right"/>
    </xf>
    <xf numFmtId="0" fontId="2" fillId="9" borderId="4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6" fillId="6" borderId="5" xfId="0" applyFont="1" applyFill="1" applyBorder="1" applyAlignment="1" applyProtection="1">
      <alignment horizontal="center" vertical="center" wrapText="1"/>
      <protection hidden="1"/>
    </xf>
    <xf numFmtId="0" fontId="6" fillId="6" borderId="6" xfId="0" applyFont="1" applyFill="1" applyBorder="1" applyAlignment="1" applyProtection="1">
      <alignment horizontal="center" vertical="center" wrapText="1"/>
      <protection hidden="1"/>
    </xf>
    <xf numFmtId="0" fontId="6" fillId="6" borderId="2" xfId="0" applyFont="1" applyFill="1" applyBorder="1" applyAlignment="1" applyProtection="1">
      <alignment horizontal="center" vertical="center" wrapText="1"/>
      <protection hidden="1"/>
    </xf>
    <xf numFmtId="0" fontId="5" fillId="5" borderId="1" xfId="0" applyFont="1" applyFill="1" applyBorder="1" applyAlignment="1">
      <alignment horizontal="center" vertical="center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E5"/>
  <sheetViews>
    <sheetView tabSelected="1" view="pageBreakPreview" zoomScale="145" zoomScaleNormal="145" zoomScaleSheetLayoutView="145" workbookViewId="0">
      <selection activeCell="B21" sqref="B21"/>
    </sheetView>
  </sheetViews>
  <sheetFormatPr baseColWidth="10" defaultRowHeight="14.4" x14ac:dyDescent="0.3"/>
  <cols>
    <col min="1" max="1" width="16.44140625" customWidth="1"/>
    <col min="2" max="5" width="31" customWidth="1"/>
  </cols>
  <sheetData>
    <row r="1" spans="1:5" x14ac:dyDescent="0.3">
      <c r="A1" s="42" t="s">
        <v>26</v>
      </c>
      <c r="B1" s="43"/>
      <c r="C1" s="24" t="s">
        <v>28</v>
      </c>
      <c r="D1" s="28"/>
      <c r="E1" s="25"/>
    </row>
    <row r="2" spans="1:5" x14ac:dyDescent="0.3">
      <c r="A2" s="38"/>
      <c r="B2" s="38" t="s">
        <v>20</v>
      </c>
      <c r="C2" s="38" t="s">
        <v>0</v>
      </c>
      <c r="D2" s="38" t="s">
        <v>19</v>
      </c>
      <c r="E2" s="38" t="s">
        <v>15</v>
      </c>
    </row>
    <row r="3" spans="1:5" x14ac:dyDescent="0.3">
      <c r="A3" s="39" t="s">
        <v>24</v>
      </c>
      <c r="B3" s="7" t="s">
        <v>47</v>
      </c>
      <c r="C3" s="8">
        <f>'EFESO - Talento 45+'!B7</f>
        <v>0</v>
      </c>
      <c r="D3" s="8">
        <f t="shared" ref="D3:D4" si="0">C3*0.6964</f>
        <v>0</v>
      </c>
      <c r="E3" s="8">
        <f t="shared" ref="E3:E4" si="1">C3-D3</f>
        <v>0</v>
      </c>
    </row>
    <row r="4" spans="1:5" x14ac:dyDescent="0.3">
      <c r="A4" s="39"/>
      <c r="B4" s="7" t="s">
        <v>18</v>
      </c>
      <c r="C4" s="8">
        <f>'EFESO - EspañaEmprende B'!E8</f>
        <v>0</v>
      </c>
      <c r="D4" s="8">
        <f t="shared" si="0"/>
        <v>0</v>
      </c>
      <c r="E4" s="8">
        <f t="shared" si="1"/>
        <v>0</v>
      </c>
    </row>
    <row r="5" spans="1:5" x14ac:dyDescent="0.3">
      <c r="A5" s="40" t="s">
        <v>54</v>
      </c>
      <c r="B5" s="41"/>
      <c r="C5" s="26">
        <f>SUM(C3:C4)</f>
        <v>0</v>
      </c>
      <c r="D5" s="26">
        <f>SUM(D3:D4)</f>
        <v>0</v>
      </c>
      <c r="E5" s="26">
        <f>SUM(E3:E4)</f>
        <v>0</v>
      </c>
    </row>
  </sheetData>
  <sheetProtection algorithmName="SHA-512" hashValue="cKqN8iYWz29RHNBKE/NHIRDg35DHBH0c89KYLG9XYDrIMdMB/YWP512ut2YqxNKpWILp2rhSkaomuygVf9LzGw==" saltValue="nMQ5ZX6NU4twFv0chXxX0Q==" spinCount="100000" sheet="1" objects="1" scenarios="1"/>
  <mergeCells count="3">
    <mergeCell ref="A3:A4"/>
    <mergeCell ref="A5:B5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FF762B-33CF-4ECA-A72F-AC78A373CD6E}">
          <x14:formula1>
            <xm:f>Hoja1!$A$1:$A$18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K22"/>
  <sheetViews>
    <sheetView showGridLines="0" view="pageBreakPreview" zoomScale="115" zoomScaleNormal="100" zoomScaleSheetLayoutView="115" workbookViewId="0">
      <selection activeCell="D18" sqref="D18"/>
    </sheetView>
  </sheetViews>
  <sheetFormatPr baseColWidth="10" defaultRowHeight="14.4" x14ac:dyDescent="0.3"/>
  <cols>
    <col min="1" max="1" width="38.77734375" customWidth="1"/>
    <col min="2" max="6" width="22.109375" customWidth="1"/>
    <col min="7" max="7" width="24.6640625" customWidth="1"/>
    <col min="8" max="8" width="30.6640625" customWidth="1"/>
    <col min="9" max="12" width="24.6640625" customWidth="1"/>
  </cols>
  <sheetData>
    <row r="1" spans="1:11" x14ac:dyDescent="0.3">
      <c r="A1" s="46" t="s">
        <v>49</v>
      </c>
      <c r="B1" s="45" t="s">
        <v>48</v>
      </c>
      <c r="C1" s="45"/>
      <c r="D1" s="45"/>
    </row>
    <row r="2" spans="1:11" ht="15.75" customHeight="1" x14ac:dyDescent="0.3">
      <c r="A2" s="47"/>
      <c r="B2" s="10" t="s">
        <v>0</v>
      </c>
      <c r="C2" s="10" t="s">
        <v>25</v>
      </c>
      <c r="D2" s="10" t="s">
        <v>27</v>
      </c>
      <c r="K2" s="1"/>
    </row>
    <row r="3" spans="1:11" ht="15.75" customHeight="1" x14ac:dyDescent="0.3">
      <c r="A3" s="11" t="s">
        <v>5</v>
      </c>
      <c r="B3" s="6">
        <f>B11*B12</f>
        <v>0</v>
      </c>
      <c r="C3" s="6">
        <f>B3*0.6964</f>
        <v>0</v>
      </c>
      <c r="D3" s="6">
        <f>B3-C3</f>
        <v>0</v>
      </c>
      <c r="F3" s="27" t="s">
        <v>61</v>
      </c>
      <c r="K3" s="1"/>
    </row>
    <row r="4" spans="1:11" x14ac:dyDescent="0.3">
      <c r="A4" s="11" t="s">
        <v>14</v>
      </c>
      <c r="B4" s="6">
        <f>E22</f>
        <v>0</v>
      </c>
      <c r="C4" s="6">
        <f t="shared" ref="C4:C6" si="0">B4*0.6964</f>
        <v>0</v>
      </c>
      <c r="D4" s="6">
        <f t="shared" ref="D4:D7" si="1">B4-C4</f>
        <v>0</v>
      </c>
      <c r="E4" s="18"/>
      <c r="K4" s="1"/>
    </row>
    <row r="5" spans="1:11" x14ac:dyDescent="0.3">
      <c r="A5" s="11" t="s">
        <v>6</v>
      </c>
      <c r="B5" s="6">
        <f>C11*C12</f>
        <v>0</v>
      </c>
      <c r="C5" s="6">
        <f t="shared" si="0"/>
        <v>0</v>
      </c>
      <c r="D5" s="6">
        <f t="shared" si="1"/>
        <v>0</v>
      </c>
      <c r="K5" s="1"/>
    </row>
    <row r="6" spans="1:11" x14ac:dyDescent="0.3">
      <c r="A6" s="11" t="s">
        <v>7</v>
      </c>
      <c r="B6" s="6">
        <f>D11*D12</f>
        <v>0</v>
      </c>
      <c r="C6" s="6">
        <f t="shared" si="0"/>
        <v>0</v>
      </c>
      <c r="D6" s="6">
        <f t="shared" si="1"/>
        <v>0</v>
      </c>
    </row>
    <row r="7" spans="1:11" x14ac:dyDescent="0.3">
      <c r="A7" s="12" t="s">
        <v>50</v>
      </c>
      <c r="B7" s="9">
        <f>SUM(B3:B6)</f>
        <v>0</v>
      </c>
      <c r="C7" s="9">
        <f>SUM(C3:C6)</f>
        <v>0</v>
      </c>
      <c r="D7" s="9">
        <f t="shared" si="1"/>
        <v>0</v>
      </c>
    </row>
    <row r="9" spans="1:11" x14ac:dyDescent="0.3">
      <c r="A9" s="45" t="s">
        <v>51</v>
      </c>
      <c r="B9" s="45"/>
      <c r="C9" s="45"/>
      <c r="D9" s="45"/>
    </row>
    <row r="10" spans="1:11" ht="28.8" x14ac:dyDescent="0.3">
      <c r="A10" s="11"/>
      <c r="B10" s="13" t="s">
        <v>2</v>
      </c>
      <c r="C10" s="13" t="s">
        <v>4</v>
      </c>
      <c r="D10" s="13" t="s">
        <v>3</v>
      </c>
    </row>
    <row r="11" spans="1:11" x14ac:dyDescent="0.3">
      <c r="A11" s="11" t="s">
        <v>1</v>
      </c>
      <c r="B11" s="5"/>
      <c r="C11" s="5"/>
      <c r="D11" s="5"/>
    </row>
    <row r="12" spans="1:11" x14ac:dyDescent="0.3">
      <c r="A12" s="11" t="s">
        <v>8</v>
      </c>
      <c r="B12" s="14">
        <v>230.75</v>
      </c>
      <c r="C12" s="14">
        <v>249.98</v>
      </c>
      <c r="D12" s="14">
        <v>5000</v>
      </c>
    </row>
    <row r="13" spans="1:11" x14ac:dyDescent="0.3">
      <c r="A13" s="11" t="s">
        <v>9</v>
      </c>
      <c r="B13" s="8">
        <f t="shared" ref="B13" si="2">B12*B11</f>
        <v>0</v>
      </c>
      <c r="C13" s="8">
        <f>C12*C11</f>
        <v>0</v>
      </c>
      <c r="D13" s="8">
        <f>D12*D11</f>
        <v>0</v>
      </c>
    </row>
    <row r="15" spans="1:11" x14ac:dyDescent="0.3">
      <c r="A15" s="45" t="s">
        <v>52</v>
      </c>
      <c r="B15" s="45"/>
      <c r="C15" s="45"/>
      <c r="D15" s="45"/>
      <c r="E15" s="45"/>
      <c r="F15" s="45"/>
      <c r="G15" s="45"/>
    </row>
    <row r="16" spans="1:11" x14ac:dyDescent="0.3">
      <c r="A16" s="15" t="s">
        <v>13</v>
      </c>
      <c r="B16" s="13" t="s">
        <v>10</v>
      </c>
      <c r="C16" s="13" t="s">
        <v>17</v>
      </c>
      <c r="D16" s="13" t="s">
        <v>21</v>
      </c>
      <c r="E16" s="10" t="s">
        <v>0</v>
      </c>
      <c r="F16" s="10" t="s">
        <v>25</v>
      </c>
      <c r="G16" s="10" t="s">
        <v>27</v>
      </c>
    </row>
    <row r="17" spans="1:7" x14ac:dyDescent="0.3">
      <c r="A17" s="39" t="s">
        <v>11</v>
      </c>
      <c r="B17" s="7">
        <v>30</v>
      </c>
      <c r="C17" s="17">
        <f>IFERROR(VLOOKUP(RESUMEN!$D$1,Hoja1!$A$1:$B$18,2,FALSE),0)</f>
        <v>0</v>
      </c>
      <c r="D17" s="5"/>
      <c r="E17" s="14">
        <f>C17*D17</f>
        <v>0</v>
      </c>
      <c r="F17" s="14">
        <f>E17*0.6964</f>
        <v>0</v>
      </c>
      <c r="G17" s="8">
        <f>E17-F17</f>
        <v>0</v>
      </c>
    </row>
    <row r="18" spans="1:7" x14ac:dyDescent="0.3">
      <c r="A18" s="39"/>
      <c r="B18" s="7">
        <v>60</v>
      </c>
      <c r="C18" s="17">
        <f>IFERROR(VLOOKUP(RESUMEN!$D$1,Hoja1!$A$1:$B$18,2,FALSE),0)</f>
        <v>0</v>
      </c>
      <c r="D18" s="5"/>
      <c r="E18" s="14">
        <f t="shared" ref="E18:E21" si="3">C18*D18</f>
        <v>0</v>
      </c>
      <c r="F18" s="14">
        <f t="shared" ref="F18:F21" si="4">E18*0.6964</f>
        <v>0</v>
      </c>
      <c r="G18" s="8">
        <f t="shared" ref="G18:G21" si="5">E18-F18</f>
        <v>0</v>
      </c>
    </row>
    <row r="19" spans="1:7" x14ac:dyDescent="0.3">
      <c r="A19" s="39"/>
      <c r="B19" s="7">
        <v>90</v>
      </c>
      <c r="C19" s="17">
        <f>IFERROR(VLOOKUP(RESUMEN!$D$1,Hoja1!$A$1:$B$18,2,FALSE),0)</f>
        <v>0</v>
      </c>
      <c r="D19" s="5"/>
      <c r="E19" s="14">
        <f t="shared" si="3"/>
        <v>0</v>
      </c>
      <c r="F19" s="14">
        <f t="shared" si="4"/>
        <v>0</v>
      </c>
      <c r="G19" s="8">
        <f t="shared" si="5"/>
        <v>0</v>
      </c>
    </row>
    <row r="20" spans="1:7" x14ac:dyDescent="0.3">
      <c r="A20" s="39"/>
      <c r="B20" s="7">
        <v>120</v>
      </c>
      <c r="C20" s="17">
        <f>IFERROR(VLOOKUP(RESUMEN!$D$1,Hoja1!$A$1:$B$18,2,FALSE),0)</f>
        <v>0</v>
      </c>
      <c r="D20" s="5"/>
      <c r="E20" s="14">
        <f t="shared" si="3"/>
        <v>0</v>
      </c>
      <c r="F20" s="14">
        <f t="shared" si="4"/>
        <v>0</v>
      </c>
      <c r="G20" s="8">
        <f t="shared" si="5"/>
        <v>0</v>
      </c>
    </row>
    <row r="21" spans="1:7" x14ac:dyDescent="0.3">
      <c r="A21" s="39"/>
      <c r="B21" s="7">
        <v>150</v>
      </c>
      <c r="C21" s="17">
        <f>IFERROR(VLOOKUP(RESUMEN!$D$1,Hoja1!$A$1:$B$18,2,FALSE),0)</f>
        <v>0</v>
      </c>
      <c r="D21" s="5"/>
      <c r="E21" s="14">
        <f t="shared" si="3"/>
        <v>0</v>
      </c>
      <c r="F21" s="14">
        <f t="shared" si="4"/>
        <v>0</v>
      </c>
      <c r="G21" s="8">
        <f t="shared" si="5"/>
        <v>0</v>
      </c>
    </row>
    <row r="22" spans="1:7" x14ac:dyDescent="0.3">
      <c r="A22" s="44" t="s">
        <v>12</v>
      </c>
      <c r="B22" s="44"/>
      <c r="C22" s="44"/>
      <c r="D22" s="7">
        <f>SUM(D17:D21)</f>
        <v>0</v>
      </c>
      <c r="E22" s="14">
        <f>SUM(E17:E21)</f>
        <v>0</v>
      </c>
      <c r="F22" s="14">
        <f>SUM(F17:F21)</f>
        <v>0</v>
      </c>
      <c r="G22" s="14">
        <f>SUM(G17:G21)</f>
        <v>0</v>
      </c>
    </row>
  </sheetData>
  <sheetProtection algorithmName="SHA-512" hashValue="/NPpArUzWhELKaDwOS84jcVl+Zbj04GeoCuLtdBFycA/KCGsqMAbAwBPPktBVBc6BGR1ea4fJolpky++aUQcyw==" saltValue="tB6hHGea9txUdwBwD3x9Sw==" spinCount="100000" sheet="1" objects="1" scenarios="1"/>
  <mergeCells count="6">
    <mergeCell ref="A22:C22"/>
    <mergeCell ref="A15:G15"/>
    <mergeCell ref="B1:D1"/>
    <mergeCell ref="A17:A21"/>
    <mergeCell ref="A9:D9"/>
    <mergeCell ref="A1:A2"/>
  </mergeCell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G8"/>
  <sheetViews>
    <sheetView showGridLines="0" view="pageBreakPreview" zoomScaleNormal="100" zoomScaleSheetLayoutView="100" workbookViewId="0">
      <selection activeCell="D4" sqref="D4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x14ac:dyDescent="0.3">
      <c r="A1" s="52" t="s">
        <v>23</v>
      </c>
      <c r="B1" s="52"/>
      <c r="C1" s="52"/>
      <c r="D1" s="52"/>
      <c r="E1" s="52"/>
      <c r="F1" s="52"/>
      <c r="G1" s="52"/>
    </row>
    <row r="2" spans="1:7" x14ac:dyDescent="0.3">
      <c r="A2" s="4" t="s">
        <v>16</v>
      </c>
      <c r="B2" s="4" t="s">
        <v>10</v>
      </c>
      <c r="C2" s="4" t="s">
        <v>17</v>
      </c>
      <c r="D2" s="4" t="s">
        <v>1</v>
      </c>
      <c r="E2" s="4" t="s">
        <v>0</v>
      </c>
      <c r="F2" s="4" t="s">
        <v>25</v>
      </c>
      <c r="G2" s="4" t="s">
        <v>15</v>
      </c>
    </row>
    <row r="3" spans="1:7" x14ac:dyDescent="0.3">
      <c r="A3" s="49" t="s">
        <v>22</v>
      </c>
      <c r="B3" s="2">
        <v>30</v>
      </c>
      <c r="C3" s="17">
        <f>IFERROR(VLOOKUP(RESUMEN!$D$1,Hoja1!$A$1:$B$18,2,FALSE),0)</f>
        <v>0</v>
      </c>
      <c r="D3" s="3"/>
      <c r="E3" s="6">
        <f>C3*D3</f>
        <v>0</v>
      </c>
      <c r="F3" s="6">
        <f>+E3*69.64%</f>
        <v>0</v>
      </c>
      <c r="G3" s="6">
        <f t="shared" ref="G3:G7" si="0">+E3-F3</f>
        <v>0</v>
      </c>
    </row>
    <row r="4" spans="1:7" x14ac:dyDescent="0.3">
      <c r="A4" s="50"/>
      <c r="B4" s="2">
        <v>60</v>
      </c>
      <c r="C4" s="17">
        <f>IFERROR(VLOOKUP(RESUMEN!$D$1,Hoja1!$A$1:$B$18,2,FALSE),0)</f>
        <v>0</v>
      </c>
      <c r="D4" s="3"/>
      <c r="E4" s="6">
        <f t="shared" ref="E4:E7" si="1">C4*D4</f>
        <v>0</v>
      </c>
      <c r="F4" s="6">
        <f t="shared" ref="F4:F7" si="2">+E4*69.64%</f>
        <v>0</v>
      </c>
      <c r="G4" s="6">
        <f t="shared" si="0"/>
        <v>0</v>
      </c>
    </row>
    <row r="5" spans="1:7" x14ac:dyDescent="0.3">
      <c r="A5" s="50"/>
      <c r="B5" s="2">
        <v>90</v>
      </c>
      <c r="C5" s="17">
        <f>IFERROR(VLOOKUP(RESUMEN!$D$1,Hoja1!$A$1:$B$18,2,FALSE),0)</f>
        <v>0</v>
      </c>
      <c r="D5" s="3"/>
      <c r="E5" s="6">
        <f t="shared" si="1"/>
        <v>0</v>
      </c>
      <c r="F5" s="6">
        <f t="shared" si="2"/>
        <v>0</v>
      </c>
      <c r="G5" s="6">
        <f t="shared" si="0"/>
        <v>0</v>
      </c>
    </row>
    <row r="6" spans="1:7" x14ac:dyDescent="0.3">
      <c r="A6" s="50"/>
      <c r="B6" s="2">
        <v>120</v>
      </c>
      <c r="C6" s="17">
        <f>IFERROR(VLOOKUP(RESUMEN!$D$1,Hoja1!$A$1:$B$18,2,FALSE),0)</f>
        <v>0</v>
      </c>
      <c r="D6" s="3"/>
      <c r="E6" s="6">
        <f t="shared" si="1"/>
        <v>0</v>
      </c>
      <c r="F6" s="6">
        <f t="shared" si="2"/>
        <v>0</v>
      </c>
      <c r="G6" s="6">
        <f t="shared" si="0"/>
        <v>0</v>
      </c>
    </row>
    <row r="7" spans="1:7" x14ac:dyDescent="0.3">
      <c r="A7" s="51"/>
      <c r="B7" s="2">
        <v>150</v>
      </c>
      <c r="C7" s="17">
        <f>IFERROR(VLOOKUP(RESUMEN!$D$1,Hoja1!$A$1:$B$18,2,FALSE),0)</f>
        <v>0</v>
      </c>
      <c r="D7" s="3"/>
      <c r="E7" s="6">
        <f t="shared" si="1"/>
        <v>0</v>
      </c>
      <c r="F7" s="6">
        <f t="shared" si="2"/>
        <v>0</v>
      </c>
      <c r="G7" s="6">
        <f t="shared" si="0"/>
        <v>0</v>
      </c>
    </row>
    <row r="8" spans="1:7" x14ac:dyDescent="0.3">
      <c r="A8" s="48" t="s">
        <v>53</v>
      </c>
      <c r="B8" s="48"/>
      <c r="C8" s="48"/>
      <c r="D8" s="16">
        <f>SUM(D3:D7)</f>
        <v>0</v>
      </c>
      <c r="E8" s="9">
        <f>SUM(E3:E7)</f>
        <v>0</v>
      </c>
      <c r="F8" s="9">
        <f>SUM(F3:F7)</f>
        <v>0</v>
      </c>
      <c r="G8" s="9">
        <f>SUM(G3:G7)</f>
        <v>0</v>
      </c>
    </row>
  </sheetData>
  <sheetProtection algorithmName="SHA-512" hashValue="yAhv8epo+Brq2ewYVZTQBDY7tNmE0S4gh3ofqXGyLDzEjDfU+GsRygGJwRY9kK48KLnnBGYLON+2x7DoGyGNEQ==" saltValue="EGEd3dBd/DizqCbFnZk0+A==" spinCount="100000" sheet="1" objects="1" scenarios="1"/>
  <mergeCells count="3">
    <mergeCell ref="A8:C8"/>
    <mergeCell ref="A3:A7"/>
    <mergeCell ref="A1:G1"/>
  </mergeCells>
  <pageMargins left="0.7" right="0.7" top="0.75" bottom="0.75" header="0.3" footer="0.3"/>
  <pageSetup paperSize="9" scale="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38BE-B821-4FD6-A20F-5A58CCA223E7}">
  <dimension ref="A1:F26"/>
  <sheetViews>
    <sheetView workbookViewId="0">
      <selection activeCell="B22" activeCellId="2" sqref="B25 B21 B22"/>
    </sheetView>
  </sheetViews>
  <sheetFormatPr baseColWidth="10" defaultRowHeight="14.4" x14ac:dyDescent="0.3"/>
  <sheetData>
    <row r="1" spans="1:2" x14ac:dyDescent="0.3">
      <c r="A1" s="19" t="s">
        <v>29</v>
      </c>
      <c r="B1" s="20">
        <v>2496.9</v>
      </c>
    </row>
    <row r="2" spans="1:2" x14ac:dyDescent="0.3">
      <c r="A2" s="19" t="s">
        <v>30</v>
      </c>
      <c r="B2" s="20">
        <v>2812.6</v>
      </c>
    </row>
    <row r="3" spans="1:2" x14ac:dyDescent="0.3">
      <c r="A3" s="19" t="s">
        <v>31</v>
      </c>
      <c r="B3" s="21">
        <v>2812.6</v>
      </c>
    </row>
    <row r="4" spans="1:2" x14ac:dyDescent="0.3">
      <c r="A4" s="19" t="s">
        <v>32</v>
      </c>
      <c r="B4" s="20">
        <v>2611.6999999999998</v>
      </c>
    </row>
    <row r="5" spans="1:2" x14ac:dyDescent="0.3">
      <c r="A5" s="19" t="s">
        <v>33</v>
      </c>
      <c r="B5" s="22">
        <v>2755.2</v>
      </c>
    </row>
    <row r="6" spans="1:2" x14ac:dyDescent="0.3">
      <c r="A6" s="19" t="s">
        <v>34</v>
      </c>
      <c r="B6" s="20">
        <v>2525.6</v>
      </c>
    </row>
    <row r="7" spans="1:2" x14ac:dyDescent="0.3">
      <c r="A7" s="19" t="s">
        <v>35</v>
      </c>
      <c r="B7" s="22">
        <v>2611.6999999999998</v>
      </c>
    </row>
    <row r="8" spans="1:2" x14ac:dyDescent="0.3">
      <c r="A8" s="19" t="s">
        <v>36</v>
      </c>
      <c r="B8" s="20">
        <v>3128.3</v>
      </c>
    </row>
    <row r="9" spans="1:2" x14ac:dyDescent="0.3">
      <c r="A9" s="19" t="s">
        <v>37</v>
      </c>
      <c r="B9" s="22">
        <v>3070.9</v>
      </c>
    </row>
    <row r="10" spans="1:2" x14ac:dyDescent="0.3">
      <c r="A10" s="19" t="s">
        <v>38</v>
      </c>
      <c r="B10" s="20">
        <v>2611.6999999999998</v>
      </c>
    </row>
    <row r="11" spans="1:2" x14ac:dyDescent="0.3">
      <c r="A11" s="19" t="s">
        <v>39</v>
      </c>
      <c r="B11" s="22">
        <v>2410.8000000000002</v>
      </c>
    </row>
    <row r="12" spans="1:2" x14ac:dyDescent="0.3">
      <c r="A12" s="19" t="s">
        <v>40</v>
      </c>
      <c r="B12" s="20">
        <v>2525.6</v>
      </c>
    </row>
    <row r="13" spans="1:2" x14ac:dyDescent="0.3">
      <c r="A13" s="23" t="s">
        <v>41</v>
      </c>
      <c r="B13" s="22">
        <v>2755.2</v>
      </c>
    </row>
    <row r="14" spans="1:2" x14ac:dyDescent="0.3">
      <c r="A14" s="19" t="s">
        <v>42</v>
      </c>
      <c r="B14" s="22">
        <v>2640.4</v>
      </c>
    </row>
    <row r="15" spans="1:2" x14ac:dyDescent="0.3">
      <c r="A15" s="19" t="s">
        <v>43</v>
      </c>
      <c r="B15" s="20">
        <v>3386.6</v>
      </c>
    </row>
    <row r="16" spans="1:2" x14ac:dyDescent="0.3">
      <c r="A16" s="19" t="s">
        <v>44</v>
      </c>
      <c r="B16" s="20">
        <v>2410.8000000000002</v>
      </c>
    </row>
    <row r="17" spans="1:6" x14ac:dyDescent="0.3">
      <c r="A17" s="19" t="s">
        <v>45</v>
      </c>
      <c r="B17" s="22">
        <v>3070.9</v>
      </c>
    </row>
    <row r="18" spans="1:6" x14ac:dyDescent="0.3">
      <c r="A18" s="19" t="s">
        <v>46</v>
      </c>
      <c r="B18" s="20">
        <v>3357.9</v>
      </c>
    </row>
    <row r="20" spans="1:6" ht="57.6" x14ac:dyDescent="0.3">
      <c r="A20" s="29" t="s">
        <v>55</v>
      </c>
      <c r="B20" s="30" t="s">
        <v>56</v>
      </c>
      <c r="C20" s="30" t="s">
        <v>57</v>
      </c>
      <c r="D20" s="30" t="s">
        <v>58</v>
      </c>
    </row>
    <row r="21" spans="1:6" x14ac:dyDescent="0.3">
      <c r="A21" s="31">
        <v>15</v>
      </c>
      <c r="B21" s="32">
        <v>41983</v>
      </c>
      <c r="C21" s="33">
        <f>B21*0.6964</f>
        <v>29236.961200000002</v>
      </c>
      <c r="D21" s="34">
        <f>B21-C21</f>
        <v>12746.038799999998</v>
      </c>
      <c r="F21">
        <v>15</v>
      </c>
    </row>
    <row r="22" spans="1:6" x14ac:dyDescent="0.3">
      <c r="A22" s="31">
        <v>10</v>
      </c>
      <c r="B22" s="35">
        <f>(B21/3)*2</f>
        <v>27988.666666666668</v>
      </c>
      <c r="C22" s="33">
        <f>B22*0.6964</f>
        <v>19491.307466666669</v>
      </c>
      <c r="D22" s="34">
        <f>B22-C22</f>
        <v>8497.359199999999</v>
      </c>
      <c r="F22">
        <v>10</v>
      </c>
    </row>
    <row r="23" spans="1:6" x14ac:dyDescent="0.3">
      <c r="F23">
        <v>0</v>
      </c>
    </row>
    <row r="24" spans="1:6" ht="43.2" x14ac:dyDescent="0.3">
      <c r="A24" s="29" t="s">
        <v>59</v>
      </c>
      <c r="B24" s="30" t="s">
        <v>60</v>
      </c>
      <c r="C24" s="30" t="s">
        <v>57</v>
      </c>
      <c r="D24" s="30" t="s">
        <v>58</v>
      </c>
    </row>
    <row r="25" spans="1:6" x14ac:dyDescent="0.3">
      <c r="A25" s="31">
        <v>15</v>
      </c>
      <c r="B25" s="36">
        <v>66493</v>
      </c>
      <c r="C25" s="33">
        <f>B25*0.6964</f>
        <v>46305.725200000001</v>
      </c>
      <c r="D25" s="37">
        <f>B25-C25</f>
        <v>20187.274799999999</v>
      </c>
    </row>
    <row r="26" spans="1:6" x14ac:dyDescent="0.3">
      <c r="A26" s="31">
        <v>10</v>
      </c>
      <c r="B26" s="36">
        <f>B25*0.6666667</f>
        <v>44328.668883099999</v>
      </c>
      <c r="C26" s="33">
        <f>B26*0.6964</f>
        <v>30870.485010190841</v>
      </c>
      <c r="D26" s="37">
        <f>B26-C26</f>
        <v>13458.183872909158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RESUMEN</vt:lpstr>
      <vt:lpstr>EFESO - Talento 45+</vt:lpstr>
      <vt:lpstr>EFESO - EspañaEmprende B</vt:lpstr>
      <vt:lpstr>Hoja1</vt:lpstr>
      <vt:lpstr>RESUMEN!Área_de_impresión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2024-09-26T13:00:15Z</dcterms:modified>
</cp:coreProperties>
</file>