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/>
  <mc:AlternateContent xmlns:mc="http://schemas.openxmlformats.org/markup-compatibility/2006">
    <mc:Choice Requires="x15">
      <x15ac:absPath xmlns:x15ac="http://schemas.microsoft.com/office/spreadsheetml/2010/11/ac" url="\\Filesserver\Formacion\2023_POEFE\MI_2023\Segunda_Manif_50_EFESO\00_Sede\"/>
    </mc:Choice>
  </mc:AlternateContent>
  <xr:revisionPtr revIDLastSave="0" documentId="13_ncr:1_{B28F0A7A-2D89-45BE-BEBA-2A3DC65BB5C6}" xr6:coauthVersionLast="47" xr6:coauthVersionMax="47" xr10:uidLastSave="{00000000-0000-0000-0000-000000000000}"/>
  <bookViews>
    <workbookView xWindow="-108" yWindow="-108" windowWidth="30936" windowHeight="16776" tabRatio="828" activeTab="1" xr2:uid="{00000000-000D-0000-FFFF-FFFF00000000}"/>
  </bookViews>
  <sheets>
    <sheet name="Leyenda" sheetId="22" r:id="rId1"/>
    <sheet name="RESUMEN" sheetId="21" r:id="rId2"/>
    <sheet name="45+" sheetId="1" r:id="rId3"/>
    <sheet name="PAEM_Proyectos A y B" sheetId="14" r:id="rId4"/>
    <sheet name="EE_Proyectos A y B" sheetId="17" r:id="rId5"/>
    <sheet name="FP Dual y Ferias FP" sheetId="19" r:id="rId6"/>
    <sheet name="Somos FP Dual" sheetId="20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4" l="1"/>
  <c r="C4" i="1"/>
  <c r="C5" i="1"/>
  <c r="C6" i="1"/>
  <c r="C3" i="1"/>
  <c r="C8" i="19"/>
  <c r="C3" i="19"/>
  <c r="F10" i="17"/>
  <c r="F11" i="17"/>
  <c r="F12" i="17"/>
  <c r="F13" i="17"/>
  <c r="F14" i="17"/>
  <c r="F15" i="17"/>
  <c r="F16" i="17"/>
  <c r="F17" i="17"/>
  <c r="F18" i="17"/>
  <c r="C3" i="17"/>
  <c r="F10" i="14"/>
  <c r="F11" i="14"/>
  <c r="F12" i="14"/>
  <c r="F13" i="14"/>
  <c r="F14" i="14"/>
  <c r="F15" i="14"/>
  <c r="F16" i="14"/>
  <c r="F18" i="14"/>
  <c r="F9" i="14"/>
  <c r="F19" i="1"/>
  <c r="F20" i="1"/>
  <c r="F21" i="1"/>
  <c r="F22" i="1"/>
  <c r="F23" i="1"/>
  <c r="F24" i="1"/>
  <c r="F25" i="1"/>
  <c r="F26" i="1"/>
  <c r="F27" i="1"/>
  <c r="F18" i="1"/>
  <c r="B8" i="19"/>
  <c r="C14" i="1"/>
  <c r="E18" i="1"/>
  <c r="E19" i="1" l="1"/>
  <c r="E20" i="1"/>
  <c r="E21" i="1"/>
  <c r="E22" i="1"/>
  <c r="E23" i="1"/>
  <c r="E24" i="1"/>
  <c r="E25" i="1"/>
  <c r="E26" i="1"/>
  <c r="E27" i="1"/>
  <c r="B3" i="1" l="1"/>
  <c r="B3" i="20"/>
  <c r="B3" i="14"/>
  <c r="D19" i="14"/>
  <c r="C18" i="17"/>
  <c r="E18" i="17" s="1"/>
  <c r="C17" i="17"/>
  <c r="E17" i="17" s="1"/>
  <c r="C16" i="17"/>
  <c r="E16" i="17" s="1"/>
  <c r="C15" i="17"/>
  <c r="E15" i="17" s="1"/>
  <c r="C14" i="17"/>
  <c r="E14" i="17" s="1"/>
  <c r="C13" i="17"/>
  <c r="E13" i="17" s="1"/>
  <c r="C12" i="17"/>
  <c r="E12" i="17" s="1"/>
  <c r="C11" i="17"/>
  <c r="E11" i="17" s="1"/>
  <c r="C10" i="17"/>
  <c r="E10" i="17" s="1"/>
  <c r="C9" i="17"/>
  <c r="E9" i="17" s="1"/>
  <c r="F9" i="17" s="1"/>
  <c r="C18" i="14"/>
  <c r="E18" i="14" s="1"/>
  <c r="C17" i="14"/>
  <c r="E17" i="14" s="1"/>
  <c r="F17" i="14" s="1"/>
  <c r="C16" i="14"/>
  <c r="E16" i="14" s="1"/>
  <c r="C15" i="14"/>
  <c r="E15" i="14" s="1"/>
  <c r="C14" i="14"/>
  <c r="E14" i="14" s="1"/>
  <c r="C13" i="14"/>
  <c r="E13" i="14" s="1"/>
  <c r="C12" i="14"/>
  <c r="E12" i="14" s="1"/>
  <c r="C11" i="14"/>
  <c r="E11" i="14" s="1"/>
  <c r="C10" i="14"/>
  <c r="E10" i="14" s="1"/>
  <c r="C9" i="14"/>
  <c r="E9" i="14" s="1"/>
  <c r="C3" i="20" l="1"/>
  <c r="D3" i="20" s="1"/>
  <c r="F28" i="1"/>
  <c r="D3" i="14" l="1"/>
  <c r="B3" i="19" l="1"/>
  <c r="B3" i="17"/>
  <c r="D19" i="17" l="1"/>
  <c r="D4" i="21"/>
  <c r="D8" i="21"/>
  <c r="C8" i="21"/>
  <c r="C6" i="21"/>
  <c r="C4" i="21"/>
  <c r="B4" i="20"/>
  <c r="C10" i="21" s="1"/>
  <c r="C4" i="20"/>
  <c r="D10" i="21" s="1"/>
  <c r="B4" i="19"/>
  <c r="G11" i="14" l="1"/>
  <c r="G13" i="14"/>
  <c r="G17" i="14"/>
  <c r="B9" i="19"/>
  <c r="C9" i="21" s="1"/>
  <c r="C9" i="19"/>
  <c r="D9" i="21" s="1"/>
  <c r="F19" i="17"/>
  <c r="E19" i="17"/>
  <c r="E19" i="14"/>
  <c r="B4" i="14" s="1"/>
  <c r="G15" i="17"/>
  <c r="G13" i="17"/>
  <c r="G18" i="14"/>
  <c r="G15" i="14"/>
  <c r="G14" i="14"/>
  <c r="G12" i="14"/>
  <c r="G10" i="14"/>
  <c r="D3" i="17"/>
  <c r="D6" i="21"/>
  <c r="G11" i="17"/>
  <c r="G17" i="17"/>
  <c r="D3" i="19"/>
  <c r="E8" i="21" s="1"/>
  <c r="D4" i="20"/>
  <c r="E10" i="21" s="1"/>
  <c r="C4" i="19"/>
  <c r="G18" i="17"/>
  <c r="G12" i="17"/>
  <c r="G10" i="17"/>
  <c r="G14" i="17"/>
  <c r="G16" i="17"/>
  <c r="C5" i="21" l="1"/>
  <c r="C4" i="14"/>
  <c r="F19" i="14"/>
  <c r="G9" i="17"/>
  <c r="G19" i="17" s="1"/>
  <c r="D8" i="19"/>
  <c r="D9" i="19" s="1"/>
  <c r="E9" i="21" s="1"/>
  <c r="G9" i="14"/>
  <c r="B5" i="14"/>
  <c r="B4" i="17"/>
  <c r="C4" i="17" s="1"/>
  <c r="G16" i="14"/>
  <c r="E6" i="21"/>
  <c r="D4" i="19"/>
  <c r="E4" i="21"/>
  <c r="G19" i="14" l="1"/>
  <c r="C7" i="21"/>
  <c r="B5" i="17"/>
  <c r="D4" i="14"/>
  <c r="D5" i="14" s="1"/>
  <c r="C5" i="14"/>
  <c r="D5" i="21"/>
  <c r="C5" i="17" l="1"/>
  <c r="D7" i="21"/>
  <c r="D4" i="17"/>
  <c r="E5" i="21"/>
  <c r="D5" i="17" l="1"/>
  <c r="E7" i="21"/>
  <c r="B14" i="1"/>
  <c r="D14" i="1"/>
  <c r="G24" i="1" l="1"/>
  <c r="G23" i="1"/>
  <c r="G18" i="1"/>
  <c r="G22" i="1"/>
  <c r="G19" i="1"/>
  <c r="G27" i="1"/>
  <c r="G26" i="1"/>
  <c r="G25" i="1"/>
  <c r="G21" i="1"/>
  <c r="G20" i="1"/>
  <c r="E28" i="1"/>
  <c r="D28" i="1"/>
  <c r="B6" i="1"/>
  <c r="B5" i="1"/>
  <c r="D6" i="1" l="1"/>
  <c r="G28" i="1"/>
  <c r="B4" i="1"/>
  <c r="D3" i="1"/>
  <c r="C7" i="1" l="1"/>
  <c r="D5" i="1"/>
  <c r="B7" i="1"/>
  <c r="C3" i="21" s="1"/>
  <c r="C11" i="21" s="1"/>
  <c r="D4" i="1" l="1"/>
  <c r="D7" i="1"/>
  <c r="E3" i="21" s="1"/>
  <c r="E11" i="21" s="1"/>
  <c r="D3" i="21"/>
  <c r="D11" i="21" s="1"/>
</calcChain>
</file>

<file path=xl/sharedStrings.xml><?xml version="1.0" encoding="utf-8"?>
<sst xmlns="http://schemas.openxmlformats.org/spreadsheetml/2006/main" count="146" uniqueCount="71">
  <si>
    <t>Coste Total</t>
  </si>
  <si>
    <t>Formación - Proyecto B</t>
  </si>
  <si>
    <t>PAEM</t>
  </si>
  <si>
    <t>ESPAÑA EMPRENDE</t>
  </si>
  <si>
    <t>FP DUAL EN LA EMPRESA</t>
  </si>
  <si>
    <t>45+</t>
  </si>
  <si>
    <t xml:space="preserve">TOTAL </t>
  </si>
  <si>
    <t>Indicadores</t>
  </si>
  <si>
    <t>Orientación</t>
  </si>
  <si>
    <t>Ayudas a la contratación</t>
  </si>
  <si>
    <t>Diagnóstico para la reconversión</t>
  </si>
  <si>
    <t>Insertar número de Ferias 2023 ---&gt;</t>
  </si>
  <si>
    <t>Ferias FP Dual</t>
  </si>
  <si>
    <t>Presupuesto Total</t>
  </si>
  <si>
    <t>Orientación Empleabilidad</t>
  </si>
  <si>
    <t>Diagnóstico Reconversión</t>
  </si>
  <si>
    <t>Inserción Laboral</t>
  </si>
  <si>
    <t>Coste Unitario</t>
  </si>
  <si>
    <t>CALCULADORA 45+</t>
  </si>
  <si>
    <t>Presupuesto Tramos y Ayudas</t>
  </si>
  <si>
    <t>CALCULADORA FORMACIÓN 45+</t>
  </si>
  <si>
    <t>Nº Horas</t>
  </si>
  <si>
    <t>Formación Presencial</t>
  </si>
  <si>
    <t>Formación Online</t>
  </si>
  <si>
    <t>TOTAL</t>
  </si>
  <si>
    <t>Tramo Formación</t>
  </si>
  <si>
    <t>Formación Presencial y Online</t>
  </si>
  <si>
    <t>CCT</t>
  </si>
  <si>
    <t>Tipo Formación</t>
  </si>
  <si>
    <t>Importe</t>
  </si>
  <si>
    <t>FERIAS FP Dual</t>
  </si>
  <si>
    <t>Total Presupuesto Formación PAEM 2023</t>
  </si>
  <si>
    <t>PAEM - Proyecto A</t>
  </si>
  <si>
    <t>PAEM - Proyecto B</t>
  </si>
  <si>
    <t>España Emprende - Proyecto A</t>
  </si>
  <si>
    <t>España Emprende - Proyecto B</t>
  </si>
  <si>
    <t>FP Dual en la Empresa</t>
  </si>
  <si>
    <t>Red de Embajadores</t>
  </si>
  <si>
    <t>Ayuda FSE</t>
  </si>
  <si>
    <t>Programa</t>
  </si>
  <si>
    <t>RED DE EMBAJADORES - SOMOS FP DUAL</t>
  </si>
  <si>
    <t>FSE 2021-2027</t>
  </si>
  <si>
    <t>2021-2027</t>
  </si>
  <si>
    <t>Observaciones Generales</t>
  </si>
  <si>
    <t xml:space="preserve">· Cumplimentar únicamente celdas en amarillo. 
· Se contempla la ejecución desde 1 de enero de 2023. 
· Estructura de Costes Simplificados pendiente de validación formal de IGAE. </t>
  </si>
  <si>
    <t xml:space="preserve">· Ferias formuladas en base a "proyecto de presupuesto", metodología puesta en marcha en el 2º semestre de 2021. 
· Mismas condiciones que actualmente, con un máximo de tres ferias por anualidad. </t>
  </si>
  <si>
    <t>· Se alinea la estructura de los módulos horarios de las acciones formativas al resto de programas. 
· Mantenimiento de los costes/hora del período 2014-2020.</t>
  </si>
  <si>
    <t xml:space="preserve">· Se alinea la estructura de los módulos horarios de las acciones formativas al resto de programas. 
· Mantenimiento de los costes/hora del período 2014-2020.
· Se contempla la posibilidad de una segunda formación bajo supuestos concretos. </t>
  </si>
  <si>
    <t xml:space="preserve">Gabinete - Proyecto A 
</t>
  </si>
  <si>
    <t>GABINETE - Proyecto A</t>
  </si>
  <si>
    <t>Coste/Hora Único 
+ Otros Costes 40%</t>
  </si>
  <si>
    <t>Gabinete FP Dual</t>
  </si>
  <si>
    <t>Gabinete Red Embajadores</t>
  </si>
  <si>
    <t>Dedicación real del técnico con coste/hora fijo: 38,46 € * nº de horas dedicadas</t>
  </si>
  <si>
    <t xml:space="preserve">Formación Online </t>
  </si>
  <si>
    <t>Nº Indicadores</t>
  </si>
  <si>
    <t xml:space="preserve">Formación Presencial </t>
  </si>
  <si>
    <t>GABINETE</t>
  </si>
  <si>
    <t>Nº Horas a Imputar por un técnico</t>
  </si>
  <si>
    <t>Total Presupuesto Formación España Emprende 2023</t>
  </si>
  <si>
    <t>PROGRAMA OPERATIVO</t>
  </si>
  <si>
    <t>PROGRAMA</t>
  </si>
  <si>
    <t>PERÍODO DE PROGRAMACIÓN</t>
  </si>
  <si>
    <t>OBSERVACIONES</t>
  </si>
  <si>
    <t>CALCULADORA PROYECTO B - PAEM</t>
  </si>
  <si>
    <t>CALCULADORA PROYECTO B - ESPAÑA EMPRENDE</t>
  </si>
  <si>
    <t>Máximo 4 Ferias</t>
  </si>
  <si>
    <t>EFESO</t>
  </si>
  <si>
    <t>EFESO 2023</t>
  </si>
  <si>
    <t>Total EFESO 2023</t>
  </si>
  <si>
    <t>FSE (69,64%)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</si>
</sst>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44" fontId="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70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3" borderId="1" xfId="0" applyFill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0" applyBorder="1" applyAlignment="1">
      <alignment horizontal="center"/>
    </xf>
    <xf numFmtId="164" fontId="0" fillId="0" borderId="1" xfId="2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9" borderId="16" xfId="0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 wrapText="1"/>
    </xf>
    <xf numFmtId="8" fontId="0" fillId="0" borderId="12" xfId="0" applyNumberFormat="1" applyBorder="1" applyAlignment="1">
      <alignment horizontal="center" vertical="center" wrapText="1"/>
    </xf>
    <xf numFmtId="3" fontId="10" fillId="0" borderId="1" xfId="0" applyNumberFormat="1" applyFont="1" applyBorder="1" applyAlignment="1" applyProtection="1">
      <alignment horizontal="center" vertical="center"/>
      <protection hidden="1"/>
    </xf>
    <xf numFmtId="4" fontId="10" fillId="0" borderId="1" xfId="0" applyNumberFormat="1" applyFont="1" applyBorder="1" applyAlignment="1" applyProtection="1">
      <alignment horizontal="center" vertical="center"/>
      <protection hidden="1"/>
    </xf>
    <xf numFmtId="3" fontId="0" fillId="7" borderId="1" xfId="0" applyNumberForma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>
      <alignment horizontal="center" vertical="center" wrapText="1"/>
    </xf>
    <xf numFmtId="0" fontId="11" fillId="8" borderId="22" xfId="0" applyFont="1" applyFill="1" applyBorder="1" applyAlignment="1">
      <alignment horizontal="center" vertical="center" wrapText="1"/>
    </xf>
    <xf numFmtId="0" fontId="11" fillId="8" borderId="2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9" fillId="7" borderId="1" xfId="0" applyFont="1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 vertical="center" wrapText="1"/>
      <protection locked="0"/>
    </xf>
    <xf numFmtId="0" fontId="0" fillId="8" borderId="1" xfId="0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right"/>
    </xf>
    <xf numFmtId="0" fontId="2" fillId="8" borderId="7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5" fillId="5" borderId="1" xfId="0" applyFont="1" applyFill="1" applyBorder="1" applyAlignment="1">
      <alignment horizontal="right" vertical="center"/>
    </xf>
    <xf numFmtId="0" fontId="6" fillId="6" borderId="9" xfId="0" applyFont="1" applyFill="1" applyBorder="1" applyAlignment="1" applyProtection="1">
      <alignment horizontal="center" vertical="center" wrapText="1"/>
      <protection hidden="1"/>
    </xf>
    <xf numFmtId="0" fontId="6" fillId="6" borderId="24" xfId="0" applyFont="1" applyFill="1" applyBorder="1" applyAlignment="1" applyProtection="1">
      <alignment horizontal="center" vertical="center" wrapText="1"/>
      <protection hidden="1"/>
    </xf>
    <xf numFmtId="0" fontId="6" fillId="6" borderId="3" xfId="0" applyFont="1" applyFill="1" applyBorder="1" applyAlignment="1" applyProtection="1">
      <alignment horizontal="center" vertical="center" wrapText="1"/>
      <protection hidden="1"/>
    </xf>
    <xf numFmtId="0" fontId="5" fillId="5" borderId="1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right" vertical="center"/>
    </xf>
    <xf numFmtId="0" fontId="0" fillId="6" borderId="7" xfId="0" applyFill="1" applyBorder="1" applyAlignment="1">
      <alignment horizontal="right" vertical="center"/>
    </xf>
    <xf numFmtId="0" fontId="6" fillId="7" borderId="1" xfId="0" quotePrefix="1" applyFont="1" applyFill="1" applyBorder="1" applyAlignment="1" applyProtection="1">
      <alignment horizontal="center"/>
      <protection locked="0"/>
    </xf>
    <xf numFmtId="0" fontId="9" fillId="0" borderId="10" xfId="0" applyFont="1" applyBorder="1" applyAlignment="1">
      <alignment horizontal="center"/>
    </xf>
  </cellXfs>
  <cellStyles count="5">
    <cellStyle name="Moneda" xfId="2" builtinId="4"/>
    <cellStyle name="Moneda 2" xfId="4" xr:uid="{00000000-0005-0000-0000-000001000000}"/>
    <cellStyle name="Normal" xfId="0" builtinId="0"/>
    <cellStyle name="Normal 2" xfId="1" xr:uid="{00000000-0005-0000-0000-000003000000}"/>
    <cellStyle name="Normal 3" xfId="3" xr:uid="{00000000-0005-0000-0000-000004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"/>
  <sheetViews>
    <sheetView zoomScale="85" zoomScaleNormal="85" workbookViewId="0">
      <selection activeCell="A11" sqref="A11"/>
    </sheetView>
  </sheetViews>
  <sheetFormatPr baseColWidth="10" defaultRowHeight="14.4" x14ac:dyDescent="0.3"/>
  <cols>
    <col min="1" max="1" width="17.5546875" customWidth="1"/>
    <col min="2" max="2" width="34" customWidth="1"/>
    <col min="3" max="3" width="26.109375" customWidth="1"/>
    <col min="4" max="4" width="82.6640625" customWidth="1"/>
  </cols>
  <sheetData>
    <row r="1" spans="1:4" ht="31.8" thickBot="1" x14ac:dyDescent="0.35">
      <c r="A1" s="33" t="s">
        <v>60</v>
      </c>
      <c r="B1" s="34" t="s">
        <v>61</v>
      </c>
      <c r="C1" s="34" t="s">
        <v>62</v>
      </c>
      <c r="D1" s="35" t="s">
        <v>63</v>
      </c>
    </row>
    <row r="2" spans="1:4" ht="51" customHeight="1" thickBot="1" x14ac:dyDescent="0.35">
      <c r="A2" s="47" t="s">
        <v>43</v>
      </c>
      <c r="B2" s="48"/>
      <c r="C2" s="48"/>
      <c r="D2" s="25" t="s">
        <v>44</v>
      </c>
    </row>
    <row r="3" spans="1:4" ht="43.5" customHeight="1" x14ac:dyDescent="0.3">
      <c r="A3" s="44" t="s">
        <v>67</v>
      </c>
      <c r="B3" s="24" t="s">
        <v>5</v>
      </c>
      <c r="C3" s="21" t="s">
        <v>42</v>
      </c>
      <c r="D3" s="20" t="s">
        <v>46</v>
      </c>
    </row>
    <row r="4" spans="1:4" ht="43.5" customHeight="1" x14ac:dyDescent="0.3">
      <c r="A4" s="45"/>
      <c r="B4" s="22" t="s">
        <v>32</v>
      </c>
      <c r="C4" s="13" t="s">
        <v>42</v>
      </c>
      <c r="D4" s="18" t="s">
        <v>53</v>
      </c>
    </row>
    <row r="5" spans="1:4" ht="43.5" customHeight="1" x14ac:dyDescent="0.3">
      <c r="A5" s="45"/>
      <c r="B5" s="22" t="s">
        <v>33</v>
      </c>
      <c r="C5" s="13" t="s">
        <v>42</v>
      </c>
      <c r="D5" s="18" t="s">
        <v>47</v>
      </c>
    </row>
    <row r="6" spans="1:4" ht="43.5" customHeight="1" x14ac:dyDescent="0.3">
      <c r="A6" s="45"/>
      <c r="B6" s="22" t="s">
        <v>34</v>
      </c>
      <c r="C6" s="13" t="s">
        <v>42</v>
      </c>
      <c r="D6" s="18" t="s">
        <v>53</v>
      </c>
    </row>
    <row r="7" spans="1:4" ht="43.5" customHeight="1" x14ac:dyDescent="0.3">
      <c r="A7" s="45"/>
      <c r="B7" s="22" t="s">
        <v>35</v>
      </c>
      <c r="C7" s="13" t="s">
        <v>42</v>
      </c>
      <c r="D7" s="18" t="s">
        <v>47</v>
      </c>
    </row>
    <row r="8" spans="1:4" ht="43.5" customHeight="1" x14ac:dyDescent="0.3">
      <c r="A8" s="45"/>
      <c r="B8" s="22" t="s">
        <v>36</v>
      </c>
      <c r="C8" s="13" t="s">
        <v>42</v>
      </c>
      <c r="D8" s="18" t="s">
        <v>53</v>
      </c>
    </row>
    <row r="9" spans="1:4" ht="43.5" customHeight="1" x14ac:dyDescent="0.3">
      <c r="A9" s="45"/>
      <c r="B9" s="22" t="s">
        <v>12</v>
      </c>
      <c r="C9" s="13" t="s">
        <v>42</v>
      </c>
      <c r="D9" s="18" t="s">
        <v>45</v>
      </c>
    </row>
    <row r="10" spans="1:4" ht="43.5" customHeight="1" thickBot="1" x14ac:dyDescent="0.35">
      <c r="A10" s="46"/>
      <c r="B10" s="23" t="s">
        <v>37</v>
      </c>
      <c r="C10" s="14" t="s">
        <v>42</v>
      </c>
      <c r="D10" s="19" t="s">
        <v>53</v>
      </c>
    </row>
  </sheetData>
  <sheetProtection algorithmName="SHA-512" hashValue="+BOH+N/orHj6pHHRb5KDkN6/X8/f8D4jtERVk0YFg9VKhpVVRoWG9HYMTrH8gEuVrLjAW7/Lcxq8QOrMjLzKDQ==" saltValue="o6INmSg04EGcpRa1m+QoPA==" spinCount="100000" sheet="1" objects="1" scenarios="1"/>
  <mergeCells count="2">
    <mergeCell ref="A3:A10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E11"/>
  <sheetViews>
    <sheetView tabSelected="1" zoomScale="160" zoomScaleNormal="160" workbookViewId="0">
      <selection activeCell="D6" sqref="D6"/>
    </sheetView>
  </sheetViews>
  <sheetFormatPr baseColWidth="10" defaultRowHeight="14.4" x14ac:dyDescent="0.3"/>
  <cols>
    <col min="1" max="1" width="25.6640625" customWidth="1"/>
    <col min="2" max="5" width="31" customWidth="1"/>
  </cols>
  <sheetData>
    <row r="1" spans="1:5" x14ac:dyDescent="0.3">
      <c r="A1" s="50" t="s">
        <v>68</v>
      </c>
      <c r="B1" s="50"/>
      <c r="C1" s="50"/>
      <c r="D1" s="50"/>
      <c r="E1" s="50"/>
    </row>
    <row r="2" spans="1:5" x14ac:dyDescent="0.3">
      <c r="A2" s="39"/>
      <c r="B2" s="42" t="s">
        <v>39</v>
      </c>
      <c r="C2" s="42" t="s">
        <v>0</v>
      </c>
      <c r="D2" s="42" t="s">
        <v>38</v>
      </c>
      <c r="E2" s="42" t="s">
        <v>27</v>
      </c>
    </row>
    <row r="3" spans="1:5" x14ac:dyDescent="0.3">
      <c r="A3" s="49" t="s">
        <v>67</v>
      </c>
      <c r="B3" s="8" t="s">
        <v>5</v>
      </c>
      <c r="C3" s="10">
        <f>'45+'!B7</f>
        <v>0</v>
      </c>
      <c r="D3" s="10">
        <f>'45+'!C7</f>
        <v>0</v>
      </c>
      <c r="E3" s="10">
        <f>'45+'!D7</f>
        <v>0</v>
      </c>
    </row>
    <row r="4" spans="1:5" x14ac:dyDescent="0.3">
      <c r="A4" s="49"/>
      <c r="B4" s="8" t="s">
        <v>32</v>
      </c>
      <c r="C4" s="10">
        <f>'PAEM_Proyectos A y B'!B3</f>
        <v>0</v>
      </c>
      <c r="D4" s="10">
        <f>'PAEM_Proyectos A y B'!C3</f>
        <v>0</v>
      </c>
      <c r="E4" s="10">
        <f>'PAEM_Proyectos A y B'!D3</f>
        <v>0</v>
      </c>
    </row>
    <row r="5" spans="1:5" x14ac:dyDescent="0.3">
      <c r="A5" s="49"/>
      <c r="B5" s="8" t="s">
        <v>33</v>
      </c>
      <c r="C5" s="10">
        <f>'PAEM_Proyectos A y B'!B4</f>
        <v>0</v>
      </c>
      <c r="D5" s="10">
        <f>'PAEM_Proyectos A y B'!C4</f>
        <v>0</v>
      </c>
      <c r="E5" s="10">
        <f>'PAEM_Proyectos A y B'!D4</f>
        <v>0</v>
      </c>
    </row>
    <row r="6" spans="1:5" x14ac:dyDescent="0.3">
      <c r="A6" s="49"/>
      <c r="B6" s="8" t="s">
        <v>34</v>
      </c>
      <c r="C6" s="10">
        <f>'EE_Proyectos A y B'!B3</f>
        <v>0</v>
      </c>
      <c r="D6" s="10">
        <f>'EE_Proyectos A y B'!C3</f>
        <v>0</v>
      </c>
      <c r="E6" s="10">
        <f>'EE_Proyectos A y B'!D3</f>
        <v>0</v>
      </c>
    </row>
    <row r="7" spans="1:5" x14ac:dyDescent="0.3">
      <c r="A7" s="49"/>
      <c r="B7" s="8" t="s">
        <v>35</v>
      </c>
      <c r="C7" s="10">
        <f>'EE_Proyectos A y B'!B4</f>
        <v>0</v>
      </c>
      <c r="D7" s="10">
        <f>'EE_Proyectos A y B'!C4</f>
        <v>0</v>
      </c>
      <c r="E7" s="10">
        <f>'EE_Proyectos A y B'!D4</f>
        <v>0</v>
      </c>
    </row>
    <row r="8" spans="1:5" x14ac:dyDescent="0.3">
      <c r="A8" s="49"/>
      <c r="B8" s="8" t="s">
        <v>36</v>
      </c>
      <c r="C8" s="10">
        <f>'FP Dual y Ferias FP'!B3</f>
        <v>0</v>
      </c>
      <c r="D8" s="10">
        <f>'FP Dual y Ferias FP'!C3</f>
        <v>0</v>
      </c>
      <c r="E8" s="10">
        <f>'FP Dual y Ferias FP'!D3</f>
        <v>0</v>
      </c>
    </row>
    <row r="9" spans="1:5" x14ac:dyDescent="0.3">
      <c r="A9" s="49"/>
      <c r="B9" s="8" t="s">
        <v>12</v>
      </c>
      <c r="C9" s="10">
        <f>'FP Dual y Ferias FP'!B9</f>
        <v>0</v>
      </c>
      <c r="D9" s="10">
        <f>'FP Dual y Ferias FP'!C9</f>
        <v>0</v>
      </c>
      <c r="E9" s="10">
        <f>'FP Dual y Ferias FP'!D9</f>
        <v>0</v>
      </c>
    </row>
    <row r="10" spans="1:5" x14ac:dyDescent="0.3">
      <c r="A10" s="49"/>
      <c r="B10" s="8" t="s">
        <v>37</v>
      </c>
      <c r="C10" s="10">
        <f>'Somos FP Dual'!B4</f>
        <v>0</v>
      </c>
      <c r="D10" s="10">
        <f>'Somos FP Dual'!C4</f>
        <v>0</v>
      </c>
      <c r="E10" s="10">
        <f>'Somos FP Dual'!D4</f>
        <v>0</v>
      </c>
    </row>
    <row r="11" spans="1:5" x14ac:dyDescent="0.3">
      <c r="A11" s="51" t="s">
        <v>69</v>
      </c>
      <c r="B11" s="52"/>
      <c r="C11" s="43">
        <f>SUM(C3:C10)</f>
        <v>0</v>
      </c>
      <c r="D11" s="43">
        <f t="shared" ref="D11:E11" si="0">SUM(D3:D10)</f>
        <v>0</v>
      </c>
      <c r="E11" s="43">
        <f t="shared" si="0"/>
        <v>0</v>
      </c>
    </row>
  </sheetData>
  <sheetProtection algorithmName="SHA-512" hashValue="439r+bYYNKeKgtfA9MY43T+l/TcOVCO4y75cux+ySyibZfSlqiUD24OhsMpG/s1RUgt5iGaFT2iFKqAfopVh0Q==" saltValue="h1ngC5WoL31WFer6qHC2Ug==" spinCount="100000" sheet="1" objects="1" scenarios="1"/>
  <mergeCells count="3">
    <mergeCell ref="A3:A10"/>
    <mergeCell ref="A1:E1"/>
    <mergeCell ref="A11:B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59999389629810485"/>
  </sheetPr>
  <dimension ref="A1:K28"/>
  <sheetViews>
    <sheetView showGridLines="0" zoomScaleNormal="100" workbookViewId="0">
      <selection activeCell="E28" sqref="E28"/>
    </sheetView>
  </sheetViews>
  <sheetFormatPr baseColWidth="10" defaultRowHeight="14.4" x14ac:dyDescent="0.3"/>
  <cols>
    <col min="1" max="1" width="31" customWidth="1"/>
    <col min="2" max="6" width="22.109375" customWidth="1"/>
    <col min="7" max="7" width="24.6640625" customWidth="1"/>
    <col min="8" max="8" width="30.6640625" customWidth="1"/>
    <col min="9" max="12" width="24.6640625" customWidth="1"/>
  </cols>
  <sheetData>
    <row r="1" spans="1:11" x14ac:dyDescent="0.3">
      <c r="A1" s="56" t="s">
        <v>41</v>
      </c>
      <c r="B1" s="54" t="s">
        <v>5</v>
      </c>
      <c r="C1" s="54"/>
      <c r="D1" s="54"/>
    </row>
    <row r="2" spans="1:11" ht="15.75" customHeight="1" x14ac:dyDescent="0.3">
      <c r="A2" s="57"/>
      <c r="B2" s="15" t="s">
        <v>0</v>
      </c>
      <c r="C2" s="15" t="s">
        <v>70</v>
      </c>
      <c r="D2" s="15" t="s">
        <v>27</v>
      </c>
      <c r="K2" s="5"/>
    </row>
    <row r="3" spans="1:11" ht="15.75" customHeight="1" x14ac:dyDescent="0.3">
      <c r="A3" s="1" t="s">
        <v>14</v>
      </c>
      <c r="B3" s="2">
        <f>B12*B13</f>
        <v>0</v>
      </c>
      <c r="C3" s="2">
        <f>B3*0.6964</f>
        <v>0</v>
      </c>
      <c r="D3" s="2">
        <f>B3-C3</f>
        <v>0</v>
      </c>
      <c r="K3" s="5"/>
    </row>
    <row r="4" spans="1:11" x14ac:dyDescent="0.3">
      <c r="A4" s="1" t="s">
        <v>26</v>
      </c>
      <c r="B4" s="2">
        <f>E28</f>
        <v>0</v>
      </c>
      <c r="C4" s="2">
        <f t="shared" ref="C4:C6" si="0">B4*0.6964</f>
        <v>0</v>
      </c>
      <c r="D4" s="2">
        <f t="shared" ref="D4:D7" si="1">B4-C4</f>
        <v>0</v>
      </c>
      <c r="K4" s="5"/>
    </row>
    <row r="5" spans="1:11" x14ac:dyDescent="0.3">
      <c r="A5" s="1" t="s">
        <v>15</v>
      </c>
      <c r="B5" s="2">
        <f>C12*C13</f>
        <v>0</v>
      </c>
      <c r="C5" s="2">
        <f t="shared" si="0"/>
        <v>0</v>
      </c>
      <c r="D5" s="2">
        <f t="shared" si="1"/>
        <v>0</v>
      </c>
      <c r="K5" s="5"/>
    </row>
    <row r="6" spans="1:11" x14ac:dyDescent="0.3">
      <c r="A6" s="1" t="s">
        <v>16</v>
      </c>
      <c r="B6" s="2">
        <f>D12*D13</f>
        <v>0</v>
      </c>
      <c r="C6" s="2">
        <f t="shared" si="0"/>
        <v>0</v>
      </c>
      <c r="D6" s="2">
        <f t="shared" si="1"/>
        <v>0</v>
      </c>
    </row>
    <row r="7" spans="1:11" x14ac:dyDescent="0.3">
      <c r="A7" s="7" t="s">
        <v>13</v>
      </c>
      <c r="B7" s="4">
        <f>SUM(B3:B6)</f>
        <v>0</v>
      </c>
      <c r="C7" s="4">
        <f>SUM(C3:C6)</f>
        <v>0</v>
      </c>
      <c r="D7" s="4">
        <f t="shared" si="1"/>
        <v>0</v>
      </c>
    </row>
    <row r="9" spans="1:11" ht="15.75" customHeight="1" x14ac:dyDescent="0.3"/>
    <row r="10" spans="1:11" x14ac:dyDescent="0.3">
      <c r="A10" s="54" t="s">
        <v>18</v>
      </c>
      <c r="B10" s="54"/>
      <c r="C10" s="54"/>
      <c r="D10" s="54"/>
    </row>
    <row r="11" spans="1:11" ht="28.8" x14ac:dyDescent="0.3">
      <c r="A11" s="1"/>
      <c r="B11" s="6" t="s">
        <v>8</v>
      </c>
      <c r="C11" s="6" t="s">
        <v>10</v>
      </c>
      <c r="D11" s="6" t="s">
        <v>9</v>
      </c>
    </row>
    <row r="12" spans="1:11" x14ac:dyDescent="0.3">
      <c r="A12" s="1" t="s">
        <v>7</v>
      </c>
      <c r="B12" s="40"/>
      <c r="C12" s="40"/>
      <c r="D12" s="40"/>
    </row>
    <row r="13" spans="1:11" x14ac:dyDescent="0.3">
      <c r="A13" s="1" t="s">
        <v>17</v>
      </c>
      <c r="B13" s="9">
        <v>230.75</v>
      </c>
      <c r="C13" s="9">
        <v>249.98</v>
      </c>
      <c r="D13" s="9">
        <v>5000</v>
      </c>
    </row>
    <row r="14" spans="1:11" x14ac:dyDescent="0.3">
      <c r="A14" s="1" t="s">
        <v>19</v>
      </c>
      <c r="B14" s="10">
        <f t="shared" ref="B14" si="2">B13*B12</f>
        <v>0</v>
      </c>
      <c r="C14" s="10">
        <f>C13*C12</f>
        <v>0</v>
      </c>
      <c r="D14" s="10">
        <f>D13*D12</f>
        <v>0</v>
      </c>
    </row>
    <row r="16" spans="1:11" x14ac:dyDescent="0.3">
      <c r="A16" s="54" t="s">
        <v>20</v>
      </c>
      <c r="B16" s="54"/>
      <c r="C16" s="54"/>
      <c r="D16" s="54"/>
      <c r="E16" s="54"/>
      <c r="F16" s="54"/>
      <c r="G16" s="54"/>
    </row>
    <row r="17" spans="1:7" x14ac:dyDescent="0.3">
      <c r="A17" s="11" t="s">
        <v>25</v>
      </c>
      <c r="B17" s="6" t="s">
        <v>21</v>
      </c>
      <c r="C17" s="6" t="s">
        <v>29</v>
      </c>
      <c r="D17" s="6" t="s">
        <v>55</v>
      </c>
      <c r="E17" s="15" t="s">
        <v>0</v>
      </c>
      <c r="F17" s="15" t="s">
        <v>70</v>
      </c>
      <c r="G17" s="15" t="s">
        <v>27</v>
      </c>
    </row>
    <row r="18" spans="1:7" x14ac:dyDescent="0.3">
      <c r="A18" s="49" t="s">
        <v>22</v>
      </c>
      <c r="B18" s="8">
        <v>30</v>
      </c>
      <c r="C18" s="8">
        <v>272.39999999999998</v>
      </c>
      <c r="D18" s="40"/>
      <c r="E18" s="9">
        <f>C18*D18</f>
        <v>0</v>
      </c>
      <c r="F18" s="9">
        <f>E18*0.6964</f>
        <v>0</v>
      </c>
      <c r="G18" s="10">
        <f>E18-F18</f>
        <v>0</v>
      </c>
    </row>
    <row r="19" spans="1:7" x14ac:dyDescent="0.3">
      <c r="A19" s="49"/>
      <c r="B19" s="8">
        <v>60</v>
      </c>
      <c r="C19" s="8">
        <v>544.79999999999995</v>
      </c>
      <c r="D19" s="40"/>
      <c r="E19" s="9">
        <f t="shared" ref="E19:E27" si="3">C19*D19</f>
        <v>0</v>
      </c>
      <c r="F19" s="9">
        <f t="shared" ref="F19:F27" si="4">E19*0.6964</f>
        <v>0</v>
      </c>
      <c r="G19" s="10">
        <f t="shared" ref="G19:G27" si="5">E19-F19</f>
        <v>0</v>
      </c>
    </row>
    <row r="20" spans="1:7" x14ac:dyDescent="0.3">
      <c r="A20" s="49"/>
      <c r="B20" s="8">
        <v>90</v>
      </c>
      <c r="C20" s="8">
        <v>817.2</v>
      </c>
      <c r="D20" s="40"/>
      <c r="E20" s="9">
        <f t="shared" si="3"/>
        <v>0</v>
      </c>
      <c r="F20" s="9">
        <f t="shared" si="4"/>
        <v>0</v>
      </c>
      <c r="G20" s="10">
        <f t="shared" si="5"/>
        <v>0</v>
      </c>
    </row>
    <row r="21" spans="1:7" x14ac:dyDescent="0.3">
      <c r="A21" s="49"/>
      <c r="B21" s="8">
        <v>120</v>
      </c>
      <c r="C21" s="8">
        <v>1089.5999999999999</v>
      </c>
      <c r="D21" s="40"/>
      <c r="E21" s="9">
        <f t="shared" si="3"/>
        <v>0</v>
      </c>
      <c r="F21" s="9">
        <f t="shared" si="4"/>
        <v>0</v>
      </c>
      <c r="G21" s="10">
        <f t="shared" si="5"/>
        <v>0</v>
      </c>
    </row>
    <row r="22" spans="1:7" x14ac:dyDescent="0.3">
      <c r="A22" s="49"/>
      <c r="B22" s="8">
        <v>150</v>
      </c>
      <c r="C22" s="8">
        <v>1362</v>
      </c>
      <c r="D22" s="40"/>
      <c r="E22" s="9">
        <f t="shared" si="3"/>
        <v>0</v>
      </c>
      <c r="F22" s="9">
        <f t="shared" si="4"/>
        <v>0</v>
      </c>
      <c r="G22" s="10">
        <f t="shared" si="5"/>
        <v>0</v>
      </c>
    </row>
    <row r="23" spans="1:7" x14ac:dyDescent="0.3">
      <c r="A23" s="55" t="s">
        <v>23</v>
      </c>
      <c r="B23" s="8">
        <v>50</v>
      </c>
      <c r="C23" s="8">
        <v>247.5</v>
      </c>
      <c r="D23" s="40"/>
      <c r="E23" s="9">
        <f t="shared" si="3"/>
        <v>0</v>
      </c>
      <c r="F23" s="9">
        <f t="shared" si="4"/>
        <v>0</v>
      </c>
      <c r="G23" s="10">
        <f t="shared" si="5"/>
        <v>0</v>
      </c>
    </row>
    <row r="24" spans="1:7" x14ac:dyDescent="0.3">
      <c r="A24" s="55"/>
      <c r="B24" s="8">
        <v>100</v>
      </c>
      <c r="C24" s="8">
        <v>495</v>
      </c>
      <c r="D24" s="40"/>
      <c r="E24" s="9">
        <f t="shared" si="3"/>
        <v>0</v>
      </c>
      <c r="F24" s="9">
        <f t="shared" si="4"/>
        <v>0</v>
      </c>
      <c r="G24" s="10">
        <f t="shared" si="5"/>
        <v>0</v>
      </c>
    </row>
    <row r="25" spans="1:7" x14ac:dyDescent="0.3">
      <c r="A25" s="55"/>
      <c r="B25" s="8">
        <v>150</v>
      </c>
      <c r="C25" s="8">
        <v>742.5</v>
      </c>
      <c r="D25" s="40"/>
      <c r="E25" s="9">
        <f t="shared" si="3"/>
        <v>0</v>
      </c>
      <c r="F25" s="9">
        <f t="shared" si="4"/>
        <v>0</v>
      </c>
      <c r="G25" s="10">
        <f t="shared" si="5"/>
        <v>0</v>
      </c>
    </row>
    <row r="26" spans="1:7" x14ac:dyDescent="0.3">
      <c r="A26" s="55"/>
      <c r="B26" s="8">
        <v>200</v>
      </c>
      <c r="C26" s="8">
        <v>990</v>
      </c>
      <c r="D26" s="40"/>
      <c r="E26" s="9">
        <f t="shared" si="3"/>
        <v>0</v>
      </c>
      <c r="F26" s="9">
        <f t="shared" si="4"/>
        <v>0</v>
      </c>
      <c r="G26" s="10">
        <f t="shared" si="5"/>
        <v>0</v>
      </c>
    </row>
    <row r="27" spans="1:7" x14ac:dyDescent="0.3">
      <c r="A27" s="55"/>
      <c r="B27" s="8">
        <v>250</v>
      </c>
      <c r="C27" s="8">
        <v>1237.5</v>
      </c>
      <c r="D27" s="40"/>
      <c r="E27" s="9">
        <f t="shared" si="3"/>
        <v>0</v>
      </c>
      <c r="F27" s="9">
        <f t="shared" si="4"/>
        <v>0</v>
      </c>
      <c r="G27" s="10">
        <f t="shared" si="5"/>
        <v>0</v>
      </c>
    </row>
    <row r="28" spans="1:7" x14ac:dyDescent="0.3">
      <c r="A28" s="53" t="s">
        <v>24</v>
      </c>
      <c r="B28" s="53"/>
      <c r="C28" s="53"/>
      <c r="D28" s="8">
        <f>SUM(D18:D27)</f>
        <v>0</v>
      </c>
      <c r="E28" s="9">
        <f>SUM(E18:E27)</f>
        <v>0</v>
      </c>
      <c r="F28" s="9">
        <f>SUM(F18:F27)</f>
        <v>0</v>
      </c>
      <c r="G28" s="9">
        <f t="shared" ref="G28" si="6">SUM(G18:G27)</f>
        <v>0</v>
      </c>
    </row>
  </sheetData>
  <sheetProtection algorithmName="SHA-512" hashValue="heEBx/bZIRpascdG5hRlK1RDin+o3lp6E6dFw/vr3+nFsmva1IhFMgA+xHmH8EWzEI535DDsZ+6PtZ6iaxxGJw==" saltValue="c+mMuMMcNpT4ZXsvMhVY4w==" spinCount="100000" sheet="1" objects="1" scenarios="1"/>
  <mergeCells count="7">
    <mergeCell ref="A28:C28"/>
    <mergeCell ref="A16:G16"/>
    <mergeCell ref="B1:D1"/>
    <mergeCell ref="A18:A22"/>
    <mergeCell ref="A23:A27"/>
    <mergeCell ref="A10:D10"/>
    <mergeCell ref="A1:A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59999389629810485"/>
  </sheetPr>
  <dimension ref="A1:G19"/>
  <sheetViews>
    <sheetView showGridLines="0" zoomScaleNormal="100" workbookViewId="0">
      <selection activeCell="D17" sqref="D17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56" t="s">
        <v>41</v>
      </c>
      <c r="B1" s="58" t="s">
        <v>2</v>
      </c>
      <c r="C1" s="58"/>
      <c r="D1" s="58"/>
      <c r="F1" s="59" t="s">
        <v>49</v>
      </c>
      <c r="G1" s="60"/>
    </row>
    <row r="2" spans="1:7" ht="28.8" x14ac:dyDescent="0.3">
      <c r="A2" s="57"/>
      <c r="B2" s="12" t="s">
        <v>0</v>
      </c>
      <c r="C2" s="12" t="s">
        <v>70</v>
      </c>
      <c r="D2" s="12" t="s">
        <v>27</v>
      </c>
      <c r="F2" s="26" t="s">
        <v>58</v>
      </c>
      <c r="G2" s="27" t="s">
        <v>50</v>
      </c>
    </row>
    <row r="3" spans="1:7" ht="15" thickBot="1" x14ac:dyDescent="0.35">
      <c r="A3" s="37" t="s">
        <v>48</v>
      </c>
      <c r="B3" s="2">
        <f>F3*G3</f>
        <v>0</v>
      </c>
      <c r="C3" s="2">
        <f>B3*0.6964</f>
        <v>0</v>
      </c>
      <c r="D3" s="2">
        <f>B3-C3</f>
        <v>0</v>
      </c>
      <c r="F3" s="41"/>
      <c r="G3" s="28">
        <v>38.46</v>
      </c>
    </row>
    <row r="4" spans="1:7" x14ac:dyDescent="0.3">
      <c r="A4" s="37" t="s">
        <v>1</v>
      </c>
      <c r="B4" s="2">
        <f>E19</f>
        <v>0</v>
      </c>
      <c r="C4" s="2">
        <f>B4*0.6964</f>
        <v>0</v>
      </c>
      <c r="D4" s="2">
        <f>B4-C4</f>
        <v>0</v>
      </c>
    </row>
    <row r="5" spans="1:7" x14ac:dyDescent="0.3">
      <c r="A5" s="3" t="s">
        <v>6</v>
      </c>
      <c r="B5" s="4">
        <f t="shared" ref="B5:C5" si="0">SUM(B3:B4)</f>
        <v>0</v>
      </c>
      <c r="C5" s="4">
        <f t="shared" si="0"/>
        <v>0</v>
      </c>
      <c r="D5" s="4">
        <f>SUM(D3:D4)</f>
        <v>0</v>
      </c>
    </row>
    <row r="6" spans="1:7" x14ac:dyDescent="0.3">
      <c r="E6" s="5"/>
      <c r="F6" s="5"/>
    </row>
    <row r="7" spans="1:7" x14ac:dyDescent="0.3">
      <c r="A7" s="65" t="s">
        <v>64</v>
      </c>
      <c r="B7" s="65"/>
      <c r="C7" s="65"/>
      <c r="D7" s="65"/>
      <c r="E7" s="65"/>
      <c r="F7" s="65"/>
      <c r="G7" s="65"/>
    </row>
    <row r="8" spans="1:7" x14ac:dyDescent="0.3">
      <c r="A8" s="32" t="s">
        <v>28</v>
      </c>
      <c r="B8" s="32" t="s">
        <v>21</v>
      </c>
      <c r="C8" s="32" t="s">
        <v>29</v>
      </c>
      <c r="D8" s="32" t="s">
        <v>7</v>
      </c>
      <c r="E8" s="32" t="s">
        <v>0</v>
      </c>
      <c r="F8" s="32" t="s">
        <v>70</v>
      </c>
      <c r="G8" s="32" t="s">
        <v>27</v>
      </c>
    </row>
    <row r="9" spans="1:7" x14ac:dyDescent="0.3">
      <c r="A9" s="62" t="s">
        <v>22</v>
      </c>
      <c r="B9" s="29">
        <v>30</v>
      </c>
      <c r="C9" s="30">
        <f>9.08*30</f>
        <v>272.39999999999998</v>
      </c>
      <c r="D9" s="31"/>
      <c r="E9" s="2">
        <f>C9*D9</f>
        <v>0</v>
      </c>
      <c r="F9" s="2">
        <f>+E9*0.6964%</f>
        <v>0</v>
      </c>
      <c r="G9" s="2">
        <f t="shared" ref="G9" si="1">+E9-F9</f>
        <v>0</v>
      </c>
    </row>
    <row r="10" spans="1:7" x14ac:dyDescent="0.3">
      <c r="A10" s="63"/>
      <c r="B10" s="29">
        <v>60</v>
      </c>
      <c r="C10" s="30">
        <f>9.08*60</f>
        <v>544.79999999999995</v>
      </c>
      <c r="D10" s="31"/>
      <c r="E10" s="2">
        <f t="shared" ref="E10:E18" si="2">C10*D10</f>
        <v>0</v>
      </c>
      <c r="F10" s="2">
        <f t="shared" ref="F10:F18" si="3">+E10*0.6964%</f>
        <v>0</v>
      </c>
      <c r="G10" s="2">
        <f t="shared" ref="G10:G18" si="4">+E10-F10</f>
        <v>0</v>
      </c>
    </row>
    <row r="11" spans="1:7" x14ac:dyDescent="0.3">
      <c r="A11" s="63"/>
      <c r="B11" s="29">
        <v>90</v>
      </c>
      <c r="C11" s="30">
        <f>9.08*90</f>
        <v>817.2</v>
      </c>
      <c r="D11" s="31"/>
      <c r="E11" s="2">
        <f t="shared" si="2"/>
        <v>0</v>
      </c>
      <c r="F11" s="2">
        <f t="shared" si="3"/>
        <v>0</v>
      </c>
      <c r="G11" s="2">
        <f t="shared" si="4"/>
        <v>0</v>
      </c>
    </row>
    <row r="12" spans="1:7" x14ac:dyDescent="0.3">
      <c r="A12" s="63"/>
      <c r="B12" s="29">
        <v>120</v>
      </c>
      <c r="C12" s="30">
        <f>120*9.08</f>
        <v>1089.5999999999999</v>
      </c>
      <c r="D12" s="31"/>
      <c r="E12" s="2">
        <f t="shared" si="2"/>
        <v>0</v>
      </c>
      <c r="F12" s="2">
        <f t="shared" si="3"/>
        <v>0</v>
      </c>
      <c r="G12" s="2">
        <f t="shared" si="4"/>
        <v>0</v>
      </c>
    </row>
    <row r="13" spans="1:7" x14ac:dyDescent="0.3">
      <c r="A13" s="64"/>
      <c r="B13" s="29">
        <v>150</v>
      </c>
      <c r="C13" s="30">
        <f>150*9.08</f>
        <v>1362</v>
      </c>
      <c r="D13" s="31"/>
      <c r="E13" s="2">
        <f t="shared" si="2"/>
        <v>0</v>
      </c>
      <c r="F13" s="2">
        <f t="shared" si="3"/>
        <v>0</v>
      </c>
      <c r="G13" s="2">
        <f t="shared" si="4"/>
        <v>0</v>
      </c>
    </row>
    <row r="14" spans="1:7" x14ac:dyDescent="0.3">
      <c r="A14" s="62" t="s">
        <v>54</v>
      </c>
      <c r="B14" s="29">
        <v>50</v>
      </c>
      <c r="C14" s="30">
        <f>50*4.95</f>
        <v>247.5</v>
      </c>
      <c r="D14" s="31"/>
      <c r="E14" s="2">
        <f t="shared" si="2"/>
        <v>0</v>
      </c>
      <c r="F14" s="2">
        <f t="shared" si="3"/>
        <v>0</v>
      </c>
      <c r="G14" s="2">
        <f t="shared" si="4"/>
        <v>0</v>
      </c>
    </row>
    <row r="15" spans="1:7" x14ac:dyDescent="0.3">
      <c r="A15" s="63"/>
      <c r="B15" s="29">
        <v>100</v>
      </c>
      <c r="C15" s="30">
        <f>100*4.95</f>
        <v>495</v>
      </c>
      <c r="D15" s="31"/>
      <c r="E15" s="2">
        <f t="shared" si="2"/>
        <v>0</v>
      </c>
      <c r="F15" s="2">
        <f t="shared" si="3"/>
        <v>0</v>
      </c>
      <c r="G15" s="2">
        <f t="shared" si="4"/>
        <v>0</v>
      </c>
    </row>
    <row r="16" spans="1:7" x14ac:dyDescent="0.3">
      <c r="A16" s="63"/>
      <c r="B16" s="29">
        <v>150</v>
      </c>
      <c r="C16" s="30">
        <f>150*4.95</f>
        <v>742.5</v>
      </c>
      <c r="D16" s="31"/>
      <c r="E16" s="2">
        <f t="shared" si="2"/>
        <v>0</v>
      </c>
      <c r="F16" s="2">
        <f t="shared" si="3"/>
        <v>0</v>
      </c>
      <c r="G16" s="2">
        <f t="shared" si="4"/>
        <v>0</v>
      </c>
    </row>
    <row r="17" spans="1:7" x14ac:dyDescent="0.3">
      <c r="A17" s="63"/>
      <c r="B17" s="29">
        <v>200</v>
      </c>
      <c r="C17" s="30">
        <f>200*4.95</f>
        <v>990</v>
      </c>
      <c r="D17" s="31"/>
      <c r="E17" s="2">
        <f t="shared" si="2"/>
        <v>0</v>
      </c>
      <c r="F17" s="2">
        <f t="shared" si="3"/>
        <v>0</v>
      </c>
      <c r="G17" s="2">
        <f t="shared" si="4"/>
        <v>0</v>
      </c>
    </row>
    <row r="18" spans="1:7" x14ac:dyDescent="0.3">
      <c r="A18" s="64"/>
      <c r="B18" s="29">
        <v>250</v>
      </c>
      <c r="C18" s="30">
        <f>250*4.95</f>
        <v>1237.5</v>
      </c>
      <c r="D18" s="31"/>
      <c r="E18" s="2">
        <f t="shared" si="2"/>
        <v>0</v>
      </c>
      <c r="F18" s="2">
        <f t="shared" si="3"/>
        <v>0</v>
      </c>
      <c r="G18" s="2">
        <f t="shared" si="4"/>
        <v>0</v>
      </c>
    </row>
    <row r="19" spans="1:7" x14ac:dyDescent="0.3">
      <c r="A19" s="61" t="s">
        <v>31</v>
      </c>
      <c r="B19" s="61"/>
      <c r="C19" s="61"/>
      <c r="D19" s="38">
        <f>SUM(D9:D18)</f>
        <v>0</v>
      </c>
      <c r="E19" s="4">
        <f>SUM(E9:E18)</f>
        <v>0</v>
      </c>
      <c r="F19" s="4">
        <f>SUM(F9:F18)</f>
        <v>0</v>
      </c>
      <c r="G19" s="4">
        <f>SUM(G9:G18)</f>
        <v>0</v>
      </c>
    </row>
  </sheetData>
  <sheetProtection algorithmName="SHA-512" hashValue="e8V1GaioKLFG+JMn+nCr0OsvEI5lPEC+J4ObHan19fByXDrDIlG8wU+JLjNuOxcgLJmumpxgFwT0aevimYIdjQ==" saltValue="OtTLU/I3fUzeSOM+96STWw==" spinCount="100000" sheet="1" objects="1" scenarios="1"/>
  <mergeCells count="7">
    <mergeCell ref="B1:D1"/>
    <mergeCell ref="F1:G1"/>
    <mergeCell ref="A1:A2"/>
    <mergeCell ref="A19:C19"/>
    <mergeCell ref="A9:A13"/>
    <mergeCell ref="A14:A18"/>
    <mergeCell ref="A7:G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</sheetPr>
  <dimension ref="A1:G19"/>
  <sheetViews>
    <sheetView showGridLines="0" zoomScaleNormal="100" workbookViewId="0">
      <selection activeCell="E19" sqref="E19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56" t="s">
        <v>41</v>
      </c>
      <c r="B1" s="58" t="s">
        <v>3</v>
      </c>
      <c r="C1" s="58"/>
      <c r="D1" s="58"/>
      <c r="F1" s="59" t="s">
        <v>49</v>
      </c>
      <c r="G1" s="60"/>
    </row>
    <row r="2" spans="1:7" ht="28.8" x14ac:dyDescent="0.3">
      <c r="A2" s="57"/>
      <c r="B2" s="12" t="s">
        <v>0</v>
      </c>
      <c r="C2" s="12" t="s">
        <v>70</v>
      </c>
      <c r="D2" s="12" t="s">
        <v>27</v>
      </c>
      <c r="F2" s="26" t="s">
        <v>58</v>
      </c>
      <c r="G2" s="27" t="s">
        <v>50</v>
      </c>
    </row>
    <row r="3" spans="1:7" ht="15" thickBot="1" x14ac:dyDescent="0.35">
      <c r="A3" s="37" t="s">
        <v>48</v>
      </c>
      <c r="B3" s="2">
        <f>F3*G3</f>
        <v>0</v>
      </c>
      <c r="C3" s="2">
        <f>B3*0.6964</f>
        <v>0</v>
      </c>
      <c r="D3" s="2">
        <f>B3-C3</f>
        <v>0</v>
      </c>
      <c r="F3" s="41">
        <v>0</v>
      </c>
      <c r="G3" s="28">
        <v>38.46</v>
      </c>
    </row>
    <row r="4" spans="1:7" x14ac:dyDescent="0.3">
      <c r="A4" s="37" t="s">
        <v>1</v>
      </c>
      <c r="B4" s="2">
        <f>E19</f>
        <v>0</v>
      </c>
      <c r="C4" s="2">
        <f>B4*0.6964</f>
        <v>0</v>
      </c>
      <c r="D4" s="2">
        <f>B4-C4</f>
        <v>0</v>
      </c>
    </row>
    <row r="5" spans="1:7" x14ac:dyDescent="0.3">
      <c r="A5" s="3" t="s">
        <v>6</v>
      </c>
      <c r="B5" s="4">
        <f t="shared" ref="B5:C5" si="0">SUM(B3:B4)</f>
        <v>0</v>
      </c>
      <c r="C5" s="4">
        <f t="shared" si="0"/>
        <v>0</v>
      </c>
      <c r="D5" s="4">
        <f>SUM(D3:D4)</f>
        <v>0</v>
      </c>
    </row>
    <row r="6" spans="1:7" x14ac:dyDescent="0.3">
      <c r="E6" s="5"/>
      <c r="F6" s="5"/>
    </row>
    <row r="7" spans="1:7" x14ac:dyDescent="0.3">
      <c r="A7" s="65" t="s">
        <v>65</v>
      </c>
      <c r="B7" s="65"/>
      <c r="C7" s="65"/>
      <c r="D7" s="65"/>
      <c r="E7" s="65"/>
      <c r="F7" s="65"/>
      <c r="G7" s="65"/>
    </row>
    <row r="8" spans="1:7" x14ac:dyDescent="0.3">
      <c r="A8" s="32" t="s">
        <v>28</v>
      </c>
      <c r="B8" s="32" t="s">
        <v>21</v>
      </c>
      <c r="C8" s="32" t="s">
        <v>29</v>
      </c>
      <c r="D8" s="32" t="s">
        <v>7</v>
      </c>
      <c r="E8" s="32" t="s">
        <v>0</v>
      </c>
      <c r="F8" s="32" t="s">
        <v>70</v>
      </c>
      <c r="G8" s="32" t="s">
        <v>27</v>
      </c>
    </row>
    <row r="9" spans="1:7" x14ac:dyDescent="0.3">
      <c r="A9" s="62" t="s">
        <v>56</v>
      </c>
      <c r="B9" s="29">
        <v>30</v>
      </c>
      <c r="C9" s="30">
        <f>9.08*30</f>
        <v>272.39999999999998</v>
      </c>
      <c r="D9" s="31"/>
      <c r="E9" s="2">
        <f>C9*D9</f>
        <v>0</v>
      </c>
      <c r="F9" s="2">
        <f>+E9*69.64%</f>
        <v>0</v>
      </c>
      <c r="G9" s="2">
        <f t="shared" ref="G9:G18" si="1">+E9-F9</f>
        <v>0</v>
      </c>
    </row>
    <row r="10" spans="1:7" x14ac:dyDescent="0.3">
      <c r="A10" s="63"/>
      <c r="B10" s="29">
        <v>60</v>
      </c>
      <c r="C10" s="30">
        <f>9.08*60</f>
        <v>544.79999999999995</v>
      </c>
      <c r="D10" s="31"/>
      <c r="E10" s="2">
        <f t="shared" ref="E10:E18" si="2">C10*D10</f>
        <v>0</v>
      </c>
      <c r="F10" s="2">
        <f t="shared" ref="F10:F18" si="3">+E10*69.64%</f>
        <v>0</v>
      </c>
      <c r="G10" s="2">
        <f t="shared" si="1"/>
        <v>0</v>
      </c>
    </row>
    <row r="11" spans="1:7" x14ac:dyDescent="0.3">
      <c r="A11" s="63"/>
      <c r="B11" s="29">
        <v>90</v>
      </c>
      <c r="C11" s="30">
        <f>9.08*90</f>
        <v>817.2</v>
      </c>
      <c r="D11" s="31"/>
      <c r="E11" s="2">
        <f t="shared" si="2"/>
        <v>0</v>
      </c>
      <c r="F11" s="2">
        <f t="shared" si="3"/>
        <v>0</v>
      </c>
      <c r="G11" s="2">
        <f t="shared" si="1"/>
        <v>0</v>
      </c>
    </row>
    <row r="12" spans="1:7" x14ac:dyDescent="0.3">
      <c r="A12" s="63"/>
      <c r="B12" s="29">
        <v>120</v>
      </c>
      <c r="C12" s="30">
        <f>120*9.08</f>
        <v>1089.5999999999999</v>
      </c>
      <c r="D12" s="31"/>
      <c r="E12" s="2">
        <f t="shared" si="2"/>
        <v>0</v>
      </c>
      <c r="F12" s="2">
        <f t="shared" si="3"/>
        <v>0</v>
      </c>
      <c r="G12" s="2">
        <f t="shared" si="1"/>
        <v>0</v>
      </c>
    </row>
    <row r="13" spans="1:7" x14ac:dyDescent="0.3">
      <c r="A13" s="64"/>
      <c r="B13" s="29">
        <v>150</v>
      </c>
      <c r="C13" s="30">
        <f>150*9.08</f>
        <v>1362</v>
      </c>
      <c r="D13" s="31"/>
      <c r="E13" s="2">
        <f t="shared" si="2"/>
        <v>0</v>
      </c>
      <c r="F13" s="2">
        <f t="shared" si="3"/>
        <v>0</v>
      </c>
      <c r="G13" s="2">
        <f t="shared" si="1"/>
        <v>0</v>
      </c>
    </row>
    <row r="14" spans="1:7" x14ac:dyDescent="0.3">
      <c r="A14" s="62" t="s">
        <v>54</v>
      </c>
      <c r="B14" s="29">
        <v>50</v>
      </c>
      <c r="C14" s="30">
        <f>50*4.95</f>
        <v>247.5</v>
      </c>
      <c r="D14" s="31"/>
      <c r="E14" s="2">
        <f t="shared" si="2"/>
        <v>0</v>
      </c>
      <c r="F14" s="2">
        <f t="shared" si="3"/>
        <v>0</v>
      </c>
      <c r="G14" s="2">
        <f t="shared" si="1"/>
        <v>0</v>
      </c>
    </row>
    <row r="15" spans="1:7" x14ac:dyDescent="0.3">
      <c r="A15" s="63"/>
      <c r="B15" s="29">
        <v>100</v>
      </c>
      <c r="C15" s="30">
        <f>100*4.95</f>
        <v>495</v>
      </c>
      <c r="D15" s="31"/>
      <c r="E15" s="2">
        <f t="shared" si="2"/>
        <v>0</v>
      </c>
      <c r="F15" s="2">
        <f t="shared" si="3"/>
        <v>0</v>
      </c>
      <c r="G15" s="2">
        <f t="shared" si="1"/>
        <v>0</v>
      </c>
    </row>
    <row r="16" spans="1:7" x14ac:dyDescent="0.3">
      <c r="A16" s="63"/>
      <c r="B16" s="29">
        <v>150</v>
      </c>
      <c r="C16" s="30">
        <f>150*4.95</f>
        <v>742.5</v>
      </c>
      <c r="D16" s="31"/>
      <c r="E16" s="2">
        <f t="shared" si="2"/>
        <v>0</v>
      </c>
      <c r="F16" s="2">
        <f t="shared" si="3"/>
        <v>0</v>
      </c>
      <c r="G16" s="2">
        <f t="shared" si="1"/>
        <v>0</v>
      </c>
    </row>
    <row r="17" spans="1:7" x14ac:dyDescent="0.3">
      <c r="A17" s="63"/>
      <c r="B17" s="29">
        <v>200</v>
      </c>
      <c r="C17" s="30">
        <f>200*4.95</f>
        <v>990</v>
      </c>
      <c r="D17" s="31"/>
      <c r="E17" s="2">
        <f t="shared" si="2"/>
        <v>0</v>
      </c>
      <c r="F17" s="2">
        <f t="shared" si="3"/>
        <v>0</v>
      </c>
      <c r="G17" s="2">
        <f t="shared" si="1"/>
        <v>0</v>
      </c>
    </row>
    <row r="18" spans="1:7" x14ac:dyDescent="0.3">
      <c r="A18" s="64"/>
      <c r="B18" s="29">
        <v>250</v>
      </c>
      <c r="C18" s="30">
        <f>250*4.95</f>
        <v>1237.5</v>
      </c>
      <c r="D18" s="31"/>
      <c r="E18" s="2">
        <f t="shared" si="2"/>
        <v>0</v>
      </c>
      <c r="F18" s="2">
        <f t="shared" si="3"/>
        <v>0</v>
      </c>
      <c r="G18" s="2">
        <f t="shared" si="1"/>
        <v>0</v>
      </c>
    </row>
    <row r="19" spans="1:7" x14ac:dyDescent="0.3">
      <c r="A19" s="61" t="s">
        <v>59</v>
      </c>
      <c r="B19" s="61"/>
      <c r="C19" s="61"/>
      <c r="D19" s="38">
        <f>SUM(D9:D18)</f>
        <v>0</v>
      </c>
      <c r="E19" s="4">
        <f>SUM(E9:E18)</f>
        <v>0</v>
      </c>
      <c r="F19" s="4">
        <f>SUM(F9:F18)</f>
        <v>0</v>
      </c>
      <c r="G19" s="4">
        <f t="shared" ref="G19" si="4">SUM(G9:G18)</f>
        <v>0</v>
      </c>
    </row>
  </sheetData>
  <sheetProtection algorithmName="SHA-512" hashValue="0Qi33YRHxlX2js6vJHigLAqu9kim+SOLFY7pVLCRzS+QbLqWOW6LY0mbyrdtqdHPbQ4xiq8SIxIraJQ/nQqLww==" saltValue="L+ZKdSftNLOvZhAORHJofw==" spinCount="100000" sheet="1" objects="1" scenarios="1"/>
  <mergeCells count="7">
    <mergeCell ref="B1:D1"/>
    <mergeCell ref="F1:G1"/>
    <mergeCell ref="A1:A2"/>
    <mergeCell ref="A19:C19"/>
    <mergeCell ref="A9:A13"/>
    <mergeCell ref="A14:A18"/>
    <mergeCell ref="A7:G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</sheetPr>
  <dimension ref="A1:G11"/>
  <sheetViews>
    <sheetView showGridLines="0" zoomScaleNormal="100" workbookViewId="0">
      <selection activeCell="C3" sqref="C3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56" t="s">
        <v>41</v>
      </c>
      <c r="B1" s="65" t="s">
        <v>4</v>
      </c>
      <c r="C1" s="65"/>
      <c r="D1" s="65"/>
      <c r="F1" s="59" t="s">
        <v>57</v>
      </c>
      <c r="G1" s="60"/>
    </row>
    <row r="2" spans="1:7" ht="28.8" x14ac:dyDescent="0.3">
      <c r="A2" s="57"/>
      <c r="B2" s="17" t="s">
        <v>0</v>
      </c>
      <c r="C2" s="17" t="s">
        <v>70</v>
      </c>
      <c r="D2" s="17" t="s">
        <v>27</v>
      </c>
      <c r="F2" s="26" t="s">
        <v>58</v>
      </c>
      <c r="G2" s="27" t="s">
        <v>50</v>
      </c>
    </row>
    <row r="3" spans="1:7" ht="15" thickBot="1" x14ac:dyDescent="0.35">
      <c r="A3" s="36" t="s">
        <v>51</v>
      </c>
      <c r="B3" s="2">
        <f>F3*G3</f>
        <v>0</v>
      </c>
      <c r="C3" s="2">
        <f>B3*0.6964</f>
        <v>0</v>
      </c>
      <c r="D3" s="2">
        <f>B3-C3</f>
        <v>0</v>
      </c>
      <c r="F3" s="41"/>
      <c r="G3" s="28">
        <v>38.46</v>
      </c>
    </row>
    <row r="4" spans="1:7" x14ac:dyDescent="0.3">
      <c r="A4" s="3" t="s">
        <v>6</v>
      </c>
      <c r="B4" s="4">
        <f>SUM(B3:B3)</f>
        <v>0</v>
      </c>
      <c r="C4" s="4">
        <f>SUM(C3:C3)</f>
        <v>0</v>
      </c>
      <c r="D4" s="4">
        <f>SUM(D3:D3)</f>
        <v>0</v>
      </c>
    </row>
    <row r="5" spans="1:7" x14ac:dyDescent="0.3">
      <c r="E5" s="5"/>
      <c r="F5" s="5"/>
    </row>
    <row r="6" spans="1:7" x14ac:dyDescent="0.3">
      <c r="B6" s="65" t="s">
        <v>30</v>
      </c>
      <c r="C6" s="65"/>
      <c r="D6" s="65"/>
    </row>
    <row r="7" spans="1:7" x14ac:dyDescent="0.3">
      <c r="B7" s="16" t="s">
        <v>0</v>
      </c>
      <c r="C7" s="17" t="s">
        <v>70</v>
      </c>
      <c r="D7" s="17" t="s">
        <v>27</v>
      </c>
    </row>
    <row r="8" spans="1:7" x14ac:dyDescent="0.3">
      <c r="A8" s="36" t="s">
        <v>12</v>
      </c>
      <c r="B8" s="2">
        <f>40000*C10</f>
        <v>0</v>
      </c>
      <c r="C8" s="2">
        <f>B8*0.6964</f>
        <v>0</v>
      </c>
      <c r="D8" s="10">
        <f>B8-C8</f>
        <v>0</v>
      </c>
    </row>
    <row r="9" spans="1:7" x14ac:dyDescent="0.3">
      <c r="A9" s="3" t="s">
        <v>6</v>
      </c>
      <c r="B9" s="4">
        <f>SUM(B8:B8)</f>
        <v>0</v>
      </c>
      <c r="C9" s="4">
        <f>SUM(C8:C8)</f>
        <v>0</v>
      </c>
      <c r="D9" s="4">
        <f>SUM(D8:D8)</f>
        <v>0</v>
      </c>
    </row>
    <row r="10" spans="1:7" x14ac:dyDescent="0.3">
      <c r="A10" s="66" t="s">
        <v>11</v>
      </c>
      <c r="B10" s="67"/>
      <c r="C10" s="68"/>
      <c r="D10" s="68"/>
    </row>
    <row r="11" spans="1:7" x14ac:dyDescent="0.3">
      <c r="C11" s="69" t="s">
        <v>66</v>
      </c>
      <c r="D11" s="69"/>
    </row>
  </sheetData>
  <sheetProtection algorithmName="SHA-512" hashValue="AE4fZdcYIPSNnclMLD3YEJ711Sp1va3j2HlNYTYA+dGCco+pf1fDkApU4ROdWPm/ba9ydD0ODPBilkLX8vszxA==" saltValue="9a7YO0eoimwZFPXR27KL/g==" spinCount="100000" sheet="1" objects="1" scenarios="1"/>
  <mergeCells count="7">
    <mergeCell ref="B6:D6"/>
    <mergeCell ref="A10:B10"/>
    <mergeCell ref="C10:D10"/>
    <mergeCell ref="C11:D11"/>
    <mergeCell ref="F1:G1"/>
    <mergeCell ref="B1:D1"/>
    <mergeCell ref="A1:A2"/>
  </mergeCells>
  <conditionalFormatting sqref="C10:D10">
    <cfRule type="cellIs" dxfId="0" priority="1" operator="greaterThan">
      <formula>3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59999389629810485"/>
  </sheetPr>
  <dimension ref="A1:G5"/>
  <sheetViews>
    <sheetView showGridLines="0" zoomScaleNormal="100" workbookViewId="0">
      <selection activeCell="F3" sqref="F3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56" t="s">
        <v>41</v>
      </c>
      <c r="B1" s="65" t="s">
        <v>40</v>
      </c>
      <c r="C1" s="65"/>
      <c r="D1" s="65"/>
      <c r="F1" s="59" t="s">
        <v>57</v>
      </c>
      <c r="G1" s="60"/>
    </row>
    <row r="2" spans="1:7" ht="28.8" x14ac:dyDescent="0.3">
      <c r="A2" s="57"/>
      <c r="B2" s="17" t="s">
        <v>0</v>
      </c>
      <c r="C2" s="17" t="s">
        <v>70</v>
      </c>
      <c r="D2" s="17" t="s">
        <v>27</v>
      </c>
      <c r="F2" s="26" t="s">
        <v>58</v>
      </c>
      <c r="G2" s="27" t="s">
        <v>50</v>
      </c>
    </row>
    <row r="3" spans="1:7" ht="15" thickBot="1" x14ac:dyDescent="0.35">
      <c r="A3" s="36" t="s">
        <v>52</v>
      </c>
      <c r="B3" s="2">
        <f>F3*G3</f>
        <v>0</v>
      </c>
      <c r="C3" s="2">
        <f>B3*0.6964</f>
        <v>0</v>
      </c>
      <c r="D3" s="2">
        <f>B3-C3</f>
        <v>0</v>
      </c>
      <c r="F3" s="41"/>
      <c r="G3" s="28">
        <v>38.46</v>
      </c>
    </row>
    <row r="4" spans="1:7" x14ac:dyDescent="0.3">
      <c r="A4" s="3" t="s">
        <v>6</v>
      </c>
      <c r="B4" s="4">
        <f>SUM(B3:B3)</f>
        <v>0</v>
      </c>
      <c r="C4" s="4">
        <f>SUM(C3:C3)</f>
        <v>0</v>
      </c>
      <c r="D4" s="4">
        <f>SUM(D3:D3)</f>
        <v>0</v>
      </c>
    </row>
    <row r="5" spans="1:7" x14ac:dyDescent="0.3">
      <c r="E5" s="5"/>
      <c r="F5" s="5"/>
    </row>
  </sheetData>
  <sheetProtection algorithmName="SHA-512" hashValue="zwTOpL/BwmBJ2ov8Wa9lHFZ61gWTyYePIqeRKsoh0uXAboZ06hCEv/fOrvUcNNvXN3QmwWRWTNa6ui41Cpm/GQ==" saltValue="7eyY+aHqSra/2RxO9ec5Xw==" spinCount="100000" sheet="1" objects="1" scenarios="1"/>
  <mergeCells count="3">
    <mergeCell ref="B1:D1"/>
    <mergeCell ref="F1:G1"/>
    <mergeCell ref="A1:A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Leyenda</vt:lpstr>
      <vt:lpstr>RESUMEN</vt:lpstr>
      <vt:lpstr>45+</vt:lpstr>
      <vt:lpstr>PAEM_Proyectos A y B</vt:lpstr>
      <vt:lpstr>EE_Proyectos A y B</vt:lpstr>
      <vt:lpstr>FP Dual y Ferias FP</vt:lpstr>
      <vt:lpstr>Somos FP Dual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David Navarro</cp:lastModifiedBy>
  <dcterms:created xsi:type="dcterms:W3CDTF">2022-07-16T10:53:16Z</dcterms:created>
  <dcterms:modified xsi:type="dcterms:W3CDTF">2023-06-08T14:16:36Z</dcterms:modified>
</cp:coreProperties>
</file>